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Planeacion\2. PLANEACIÓN INSTITUCIONAL\03- Registros Planeación Institucional 2015-2018\02 PAI 2015-2018\2017\1. PAI\2. Informes\1. T1\"/>
    </mc:Choice>
  </mc:AlternateContent>
  <bookViews>
    <workbookView xWindow="0" yWindow="0" windowWidth="20490" windowHeight="7755"/>
  </bookViews>
  <sheets>
    <sheet name="Portada" sheetId="2" r:id="rId1"/>
    <sheet name="Seguimiento PAI 1er trimestre" sheetId="1" r:id="rId2"/>
  </sheets>
  <definedNames>
    <definedName name="_xlnm.Print_Area" localSheetId="1">'Seguimiento PAI 1er trimestre'!$A$1:$M$74</definedName>
    <definedName name="_xlnm.Print_Titles" localSheetId="1">'Seguimiento PAI 1er trimestre'!$1:$8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8" i="1" l="1"/>
  <c r="L49" i="1" l="1"/>
  <c r="C26" i="1" l="1"/>
  <c r="K26" i="1"/>
  <c r="C23" i="1" l="1"/>
  <c r="L24" i="1"/>
  <c r="L22" i="1" l="1"/>
  <c r="G22" i="1" l="1"/>
  <c r="G42" i="1" l="1"/>
  <c r="L68" i="1"/>
  <c r="L66" i="1"/>
  <c r="L67" i="1"/>
  <c r="L43" i="1" l="1"/>
  <c r="L44" i="1"/>
  <c r="L26" i="1"/>
  <c r="L52" i="1"/>
  <c r="L51" i="1"/>
  <c r="G69" i="1"/>
  <c r="L69" i="1" l="1"/>
  <c r="G26" i="1" l="1"/>
  <c r="G23" i="1" l="1"/>
</calcChain>
</file>

<file path=xl/sharedStrings.xml><?xml version="1.0" encoding="utf-8"?>
<sst xmlns="http://schemas.openxmlformats.org/spreadsheetml/2006/main" count="353" uniqueCount="189">
  <si>
    <t xml:space="preserve">MATRIZ DE SEGUIMIENTO AL PLAN DE ACCIÓN INSTITUCIONAL </t>
  </si>
  <si>
    <r>
      <rPr>
        <b/>
        <sz val="14"/>
        <color theme="1"/>
        <rFont val="Arial"/>
        <family val="2"/>
      </rPr>
      <t>CÓDIGO:</t>
    </r>
    <r>
      <rPr>
        <sz val="14"/>
        <color theme="1"/>
        <rFont val="Arial"/>
        <family val="2"/>
      </rPr>
      <t xml:space="preserve"> G101PR01F06</t>
    </r>
  </si>
  <si>
    <r>
      <rPr>
        <b/>
        <sz val="11"/>
        <rFont val="Arial"/>
        <family val="2"/>
      </rPr>
      <t xml:space="preserve">VERSIÓN: </t>
    </r>
    <r>
      <rPr>
        <sz val="11"/>
        <rFont val="Arial"/>
        <family val="2"/>
      </rPr>
      <t>07</t>
    </r>
  </si>
  <si>
    <r>
      <rPr>
        <b/>
        <sz val="11"/>
        <color theme="1"/>
        <rFont val="Arial"/>
        <family val="2"/>
      </rPr>
      <t>FECHA:</t>
    </r>
    <r>
      <rPr>
        <sz val="11"/>
        <color theme="1"/>
        <rFont val="Arial"/>
        <family val="2"/>
      </rPr>
      <t xml:space="preserve"> 2016-07-11</t>
    </r>
  </si>
  <si>
    <t>Objetivo estratégico</t>
  </si>
  <si>
    <t>% de cumplimiento de meta estratégica</t>
  </si>
  <si>
    <t>Programa estratégico</t>
  </si>
  <si>
    <t>Área responsable</t>
  </si>
  <si>
    <t>Meta del programa</t>
  </si>
  <si>
    <t>%  de cumplimiento de meta del programa</t>
  </si>
  <si>
    <t>I</t>
  </si>
  <si>
    <t>II</t>
  </si>
  <si>
    <t>III</t>
  </si>
  <si>
    <t>IV</t>
  </si>
  <si>
    <t>Mejorar la calidad y el impacto de la investigación y la transferencia de conocimiento y tecnología</t>
  </si>
  <si>
    <t>Formación de capital humano para la CTeI a nivel de Doctorado y Maestría</t>
  </si>
  <si>
    <t>Dirección de Fomento a la Investigación</t>
  </si>
  <si>
    <t>Incremento de la visibilidad e impacto de las publicaciones científicas colombianas</t>
  </si>
  <si>
    <t>Consolidación de modelos cienciométricos para los actores del SNCTI</t>
  </si>
  <si>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</si>
  <si>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</si>
  <si>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Plan de Acción Institucional 2017</t>
  </si>
  <si>
    <t xml:space="preserve">Meta estratégica año 2017 </t>
  </si>
  <si>
    <r>
      <rPr>
        <b/>
        <sz val="10"/>
        <color theme="1"/>
        <rFont val="Arial"/>
        <family val="2"/>
      </rPr>
      <t>2016</t>
    </r>
    <r>
      <rPr>
        <sz val="10"/>
        <color theme="1"/>
        <rFont val="Arial"/>
        <family val="2"/>
      </rPr>
      <t xml:space="preserve"> becas para la formación de maestría y doctorado nacional y exterior financiados por Colciencias y otras entidades</t>
    </r>
  </si>
  <si>
    <r>
      <rPr>
        <b/>
        <sz val="10"/>
        <color theme="1"/>
        <rFont val="Arial"/>
        <family val="2"/>
      </rPr>
      <t>9.100</t>
    </r>
    <r>
      <rPr>
        <sz val="10"/>
        <color theme="1"/>
        <rFont val="Arial"/>
        <family val="2"/>
      </rPr>
      <t xml:space="preserve"> artículos científicos publicados en revistas científicas especializadas por investigadores colombianos</t>
    </r>
  </si>
  <si>
    <r>
      <rPr>
        <b/>
        <sz val="10"/>
        <color theme="1"/>
        <rFont val="Arial"/>
        <family val="2"/>
      </rPr>
      <t>195</t>
    </r>
    <r>
      <rPr>
        <sz val="10"/>
        <color theme="1"/>
        <rFont val="Arial"/>
        <family val="2"/>
      </rPr>
      <t xml:space="preserve"> proyectos de investigación apoyados</t>
    </r>
  </si>
  <si>
    <t>-</t>
  </si>
  <si>
    <t>Avance de meta del programa **</t>
  </si>
  <si>
    <t>Resultados meta estratégica año 2017 *</t>
  </si>
  <si>
    <t>N/A</t>
  </si>
  <si>
    <t>Fomento al desarrollo de programas y proyectos de generación de conocimiento en CTeI</t>
  </si>
  <si>
    <t>Promover el desarrollo tecnológico y la innovación como motor de crecimiento empresarial y del emprendimiento</t>
  </si>
  <si>
    <r>
      <rPr>
        <b/>
        <sz val="10"/>
        <color theme="1"/>
        <rFont val="Arial"/>
        <family val="2"/>
      </rPr>
      <t>1.915</t>
    </r>
    <r>
      <rPr>
        <sz val="10"/>
        <color theme="1"/>
        <rFont val="Arial"/>
        <family val="2"/>
      </rPr>
      <t xml:space="preserve"> empresas apoyadas en procesos de innovación por Colciencias</t>
    </r>
  </si>
  <si>
    <t>Alianzas para la Innovación</t>
  </si>
  <si>
    <t>Sistemas de Innovación en empresas</t>
  </si>
  <si>
    <t>Apoyo en I+D+i en el Sector Productivo</t>
  </si>
  <si>
    <t>Programa TIC</t>
  </si>
  <si>
    <t>Dirección de Desarrollo Tecnológico e Innovación</t>
  </si>
  <si>
    <r>
      <rPr>
        <b/>
        <sz val="10"/>
        <color theme="1"/>
        <rFont val="Arial"/>
        <family val="2"/>
      </rPr>
      <t>8</t>
    </r>
    <r>
      <rPr>
        <sz val="10"/>
        <color theme="1"/>
        <rFont val="Arial"/>
        <family val="2"/>
      </rPr>
      <t xml:space="preserve"> licenciamientos tecnológicos apoyados</t>
    </r>
  </si>
  <si>
    <t>Desarrollo de capacidades de transferencia tecnológica</t>
  </si>
  <si>
    <t>Brigada de patentes y fondo de protección de patentes</t>
  </si>
  <si>
    <t>Generar una cultura que valore y gestione el conocimiento y la innovación</t>
  </si>
  <si>
    <r>
      <rPr>
        <b/>
        <sz val="10"/>
        <color theme="1"/>
        <rFont val="Arial"/>
        <family val="2"/>
      </rPr>
      <t>1.053.900</t>
    </r>
    <r>
      <rPr>
        <sz val="10"/>
        <color theme="1"/>
        <rFont val="Arial"/>
        <family val="2"/>
      </rPr>
      <t xml:space="preserve"> personas sensibilizadas a través de estrategias enfocadas en el uso, apropiación y utilidad de la CTeI</t>
    </r>
  </si>
  <si>
    <t>Centros de ciencia</t>
  </si>
  <si>
    <t>Atrévete (A Ciencia Cierta - Ideas para el Cambio)</t>
  </si>
  <si>
    <t>Difusión - (todo es ciencia)</t>
  </si>
  <si>
    <t>Dirección de Mentalidad y Cultura para la CTeI</t>
  </si>
  <si>
    <t>Ondas</t>
  </si>
  <si>
    <t>Jóvenes investigadores</t>
  </si>
  <si>
    <r>
      <rPr>
        <b/>
        <sz val="10"/>
        <color theme="1"/>
        <rFont val="Arial"/>
        <family val="2"/>
      </rPr>
      <t>900.000</t>
    </r>
    <r>
      <rPr>
        <sz val="10"/>
        <color theme="1"/>
        <rFont val="Arial"/>
        <family val="2"/>
      </rPr>
      <t xml:space="preserve"> niños y jóvenes apoyados en procesos de vocación científica</t>
    </r>
  </si>
  <si>
    <t>Desarrollar un sistema e institucionalidad habilitante para la CTeI</t>
  </si>
  <si>
    <r>
      <rPr>
        <b/>
        <sz val="10"/>
        <color theme="1"/>
        <rFont val="Arial"/>
        <family val="2"/>
      </rPr>
      <t>100%</t>
    </r>
    <r>
      <rPr>
        <sz val="10"/>
        <color theme="1"/>
        <rFont val="Arial"/>
        <family val="2"/>
      </rPr>
      <t xml:space="preserve"> de asignación del cupo de inversión para deducción tributaria</t>
    </r>
  </si>
  <si>
    <t>Beneficios Tributarios  para CTeI</t>
  </si>
  <si>
    <r>
      <t>2</t>
    </r>
    <r>
      <rPr>
        <sz val="10"/>
        <color theme="1"/>
        <rFont val="Arial"/>
        <family val="2"/>
      </rPr>
      <t xml:space="preserve"> ciudades con pacto por la innovación en ejecución</t>
    </r>
  </si>
  <si>
    <t>Pacto por la Innovación</t>
  </si>
  <si>
    <t>Diseño y evaluación de políticas de CTeI</t>
  </si>
  <si>
    <t>Desarrollo de capacidades para diseño y evaluación de políticas en los actores del Sistema Nacional</t>
  </si>
  <si>
    <r>
      <t xml:space="preserve">2 </t>
    </r>
    <r>
      <rPr>
        <sz val="10"/>
        <color theme="1"/>
        <rFont val="Arial"/>
        <family val="2"/>
      </rPr>
      <t>políticas de CTeI aprobadas y en implementación</t>
    </r>
  </si>
  <si>
    <t>Sin reporte en GINA.</t>
  </si>
  <si>
    <t>Desarrollar proyectos estratégicos y de impacto en CTeI a través de la articulación de recursos de la nación, los departamentos y otros actores</t>
  </si>
  <si>
    <t>33 Planes y acuerdos suscritos, refrendados - actualizados y acompañados</t>
  </si>
  <si>
    <t>Capacidades para la formulación y estructuración de proyectos en CTeI</t>
  </si>
  <si>
    <t xml:space="preserve"> Fortalecer la viabilización y aprobación de proyectos formulados para ser financiados por el FCTeI</t>
  </si>
  <si>
    <t>Equipo de gestión territorial</t>
  </si>
  <si>
    <t>50% de participantes de la Red de Estructuradores con curso finalizado</t>
  </si>
  <si>
    <t>Generar vínculos entre los actores del SNCTI y actores internacionales estratégicos</t>
  </si>
  <si>
    <r>
      <rPr>
        <b/>
        <sz val="10"/>
        <color theme="1"/>
        <rFont val="Arial"/>
        <family val="2"/>
      </rPr>
      <t xml:space="preserve">7 </t>
    </r>
    <r>
      <rPr>
        <sz val="10"/>
        <color theme="1"/>
        <rFont val="Arial"/>
        <family val="2"/>
      </rPr>
      <t>alianzas estratégicas internacionales en términos de recursos y capital político</t>
    </r>
  </si>
  <si>
    <t xml:space="preserve">Participación de Colombia en el ámbito internacional, con miras a promover el avance de la Ciencia, Tecnología e Innovación </t>
  </si>
  <si>
    <t>Circulación de conocimiento y prácticas innovadoras en un escenario global</t>
  </si>
  <si>
    <t>Gestión de Recursos Financieros de Cooperación Internacional para CTeI</t>
  </si>
  <si>
    <t xml:space="preserve">Participación de Colombia en Horizonte 2020 de la Unión Europea </t>
  </si>
  <si>
    <t>Equipo de internacionalización</t>
  </si>
  <si>
    <t>Convertir a COLCIENCIAS en Ágil, Transparente y Moderna - ATM</t>
  </si>
  <si>
    <t>Cultura y comunicación de cara al ciudadano</t>
  </si>
  <si>
    <t>Secretaría General</t>
  </si>
  <si>
    <r>
      <rPr>
        <b/>
        <sz val="10"/>
        <color theme="1"/>
        <rFont val="Arial"/>
        <family val="2"/>
      </rPr>
      <t>91%</t>
    </r>
    <r>
      <rPr>
        <sz val="10"/>
        <color theme="1"/>
        <rFont val="Arial"/>
        <family val="2"/>
      </rPr>
      <t xml:space="preserve"> en Índice Ágil, Transparente y Moderna (ATM)</t>
    </r>
  </si>
  <si>
    <t>Comunicamos lo que hacemos</t>
  </si>
  <si>
    <t>Equipo de comunicaciones</t>
  </si>
  <si>
    <t>Talento humano competente, innovador y motivado</t>
  </si>
  <si>
    <t>Cero improvisación</t>
  </si>
  <si>
    <t>Equipo de comunicaciones
Oficina Asesora de Planeación
Oficina de Control Interno
Secretaría General</t>
  </si>
  <si>
    <t>Oficina Asesora de Planeación</t>
  </si>
  <si>
    <t>50% nivel de madurez del Sistema de Gestión de Calidad</t>
  </si>
  <si>
    <t>100% de cumplimiento de los requisitos de transparencia en Colciencias</t>
  </si>
  <si>
    <t>78% de cumplimiento de los requisitos de GEL en Colciencias</t>
  </si>
  <si>
    <t>Más fácil, menos pasos</t>
  </si>
  <si>
    <t>100% cumplimiento en la reducción de tiempos, requisitos o documentos en procedimientos seleccionados</t>
  </si>
  <si>
    <t>Gestión documental</t>
  </si>
  <si>
    <t>Dirección Administrativa y Financiera</t>
  </si>
  <si>
    <t>80% implementación del Programa de Gestión Documental</t>
  </si>
  <si>
    <t>90% de cumplimiento de los requisitos de transparencia en Colciencias</t>
  </si>
  <si>
    <t>Adopción de estándares internacionales de alta calidad para el reporte de la información financiera y contable en el Sector Público</t>
  </si>
  <si>
    <t>El Fondo Francisco José de Caldas (FFJC), instrumento efectivo en la canalización de recursos</t>
  </si>
  <si>
    <t>Infraestructura Física y Tecnológica</t>
  </si>
  <si>
    <t>Manual del buen uso de la Nueva Sede Colciencias</t>
  </si>
  <si>
    <t>100% de cumplimiento de los requisitos de GEL en Colciencias</t>
  </si>
  <si>
    <t>Gestión e Infraestructura de TI</t>
  </si>
  <si>
    <t xml:space="preserve">100% de avance en el desarrollo del nuevo sistema integrado de información </t>
  </si>
  <si>
    <t>80% de cumplimiento de los requisitos de GEL en Colciencias</t>
  </si>
  <si>
    <t>Propiciar condiciones para conocer valorar conservar y aprovechar nuestra biodiversidad</t>
  </si>
  <si>
    <r>
      <rPr>
        <b/>
        <sz val="10"/>
        <color theme="1"/>
        <rFont val="Arial"/>
        <family val="2"/>
      </rPr>
      <t>250.000</t>
    </r>
    <r>
      <rPr>
        <sz val="10"/>
        <color theme="1"/>
        <rFont val="Arial"/>
        <family val="2"/>
      </rPr>
      <t xml:space="preserve"> nuevos registros de especies en el Global Biodiversity Information Facility (GBIF) aportadas por Colombia</t>
    </r>
  </si>
  <si>
    <t>Colombia BIO</t>
  </si>
  <si>
    <t>Dirección General</t>
  </si>
  <si>
    <t>De acuerdo con la información registrada en el Sistema de Información sobre Biodiversidad en Colombia - Sib, entre el 20 de enero y el 22 de marzo, fueron indexados al sistema, un total de 123.251 nuevos registros de especies. Las entidades u organizaciones relacionadas con esta actividad corresponden al Instituto Humboldt, el INVEMAR, la Universidad El Bosque, la Universidad Pedagógica y Tecnológica de Colombia, la Universidad Nacional de Colombia el Instituto SINCHI y Parques Nacionales Naturales de Colombia.
Durante el primer trimestre de 2017, se realizaron dos expediciones en el territorio nacional: la primera fue llevada a cabo en Caquetá (Belén de los Andaquies) entre el 22 de enero y 10 de febrero por parte del Instituto SINCHI; la segunda se realizó también en Caquetá (PPN Sierra de Chiribiquete) en el periodo comprendido entre el 12 y 24 de febrero por parte de la Fundación Herencia Ambiental y Parques Nacionales Naturales de Colombia. Adicionalmente, el 30 de marzo se dio inicio a la expedición en Chocó (Cerro Tacarcuna-Serranía del Darién), la cual finalizará el próximo 9 de abril y está a cargo del Instituto de Investigaciones Ambientales del Pacífico.</t>
  </si>
  <si>
    <t xml:space="preserve">Luego del diseño del documento de base sobre estancias postdoctorales en el país, se están formulando los términos de referencia de la convocatoria de cara a su apertura el 2 de mayo de 2017. La convocatoria tendrá por objetivo de la conformación de un banco de propuestas elegibles para el desarrollo de estancias postdoctorales en instituciones del SNCTI.
Se formularon los términos de referencia para la invitación directa a presentar propuestas para la realización de estancias de investigación en Johns Hopkins University. Del mismo modo, se aprobaron los recursos ante el comité del Fondo para Investigaciones en Salud (FIS) para financiar el sostenimiento de los investigadores seleccionados.
Se han explorado alternativas para crear alianzas con redes sociales académicas y plataformas que permitan tener un espacio para Colciencias y de esta manera poder vincular a los beneficiarios de la comunidad de Becarios de la entidad. </t>
  </si>
  <si>
    <t>Se continuó con el trabajo de análisis de variables de las convocatorias de Grupos de Investigación e Investigadores de 2013, 2014 y 2015. Como resultado se obtuvo un documento a partir del cuál se tomarán las decisiones para la convocatoria 2017.
El 10 de marzo se publicó la guía de autoevaluación para el reconocimiento de Centros e Institutos de Investigación, como instrumento para dar cumplimiento al proceso requerido para acceder a los diferentes incentivos que establezcan las normas vigentes, tales como: Acceso a convocatorias de financiación, el Sistema General de Regalías o los beneficios tributarios contemplados en el Estatuto Tributario artículos 158-1, 256, 258 y 428-1.
Se avanzó en las gestiones para el desarrollo de un Foro Medición de la producción científica de las Ciencias Sociales, Humanidades y Educación. 
Se han desarrollado acciones desde Colciencias para la implementación de ORCID, EUROCRIS y PURE.</t>
  </si>
  <si>
    <t xml:space="preserve">A través del componente de sensibilización a empresas del Programa Alianzas para la Innovación, mediante el reporte de las Cámaras de Comercio, se evidencia que se han sensibilizado 2.314 personas en representación de sus empresas, en las siguientes Alianzas: Andino Amazónica (190), Antioquia (357), Caribe (176), Eje Cafetero (121), Llanos (231), Pacífico (647), Santanderes -Boyacá (406), Tolima - Huila - Cundinamarca (186). </t>
  </si>
  <si>
    <t>Se registran avances en empresas que inician su procesos en el programa de Sistemas de Innovación Empresarial, en las 6 ciudades Pacto por la Innovación. Se están adelantando gestiones para implementar el programa en las próximas dos ciudades Pacto (Cartagena y Villavicencio), así como la tercera versión del programa para 5 de las ciudades pacto donde ya se ha realizado.
Se realizó la gestión y publicación del proyecto Oferta Colciencias de Innovación Empresarial que busca promover la cultura de innovación a través de la formación en innovación y el desarrollo de proyectos de innovación incremental. Como resultado, a la fecha se cuenta con la manifestación formal de 4 gobernaciones que esperan presentar proyectos.</t>
  </si>
  <si>
    <t>El 23 de marzo se dio apertura a la Convocatoria "Programa para la solución de retos empresariales a partir de soluciones energéticas, dirigidos a apoyar y fortalecer las capacidades en los centros de desarrollo tecnológico (CDT), y las empresas", la cual está siendo operada por Ruta N. El objetivo de la convocatoria es fortalecer alianzas y vínculos entre el sector empresarial y los centros de desarrollo tecnológico del sector energético del país, para resolver retos u oportunidades a través de la cofinanciación de proyectos conjuntos de desarrollo tecnológico e innovación.
Se han realizado gestiones asociadas a la posible generación de alianzas estratégicas con la ANDI e iNNpulsa para el apoyo a proyectos de I+D enfocados en el cierre de brechas tecnológicas que partan de la identificación previa de demandas y ejercicios de prospectiva o roadmap.
Se ajustan las Guías Técnicas para la Autoevaluación de Centros de Desarrollo Tecnológico y Centros de Innovación Pública y la Guía Técnica para evaluadores En marzo se publica la resolución de apertura junto con las guías aprobadas, dando apertura al proceso de reconocimiento por ventanilla. Se registra el otorgamiento del reconocimiento de las Unidades de I+D+i de 7 empresas</t>
  </si>
  <si>
    <t>Con el objetivo de fortalecer la innovación de procesos mediante la adopción del modelo de gestión de calidad ISO 29110 en las empresas que conforman la industria TI colombiana, se abrió el 13 de marzo 2017 la convocatoria número 774 de 2017, que va dirigida a Empresas de la industria de Tecnologías de Información – TI de país, quienes asumirán el rol de “Beneficiarias”; y empresas de acompañamiento en la implementación y certificación de modelos de calidad, quienes asumirán el rol de “Ejecutoras”. 
Se avanza en la estructuración de 4 convocatorias i) especialización inteligente de la industria TI, ii) para la financiación de Proyectos I+D+i en TIC, iii) para apoyar la presentación de solicitudes de patente TIC en fase nacional e internacional y iv) formación especializada en Analítica de Datos.</t>
  </si>
  <si>
    <t>En el marco del instrumento A Ciencia Cierta - BIO, se registra un avance de 6.598 personas sensibilizadas correspondientes a los usuarios votantes en el aplicativo y a los visitantes de la plataforma.
Se publicó el proyecto oferta Colciencias con la metodología técnica y presupuestal para la formulación de proyectos con énfasis en apropiación social dela CTeI, e innovación social.
En Agenda Ciudadana Iberoamericana 2017 se destacan las gestiones para la definición de posibles problemáticas a trabajar y la construcción de los documentos de retos para cada temática.</t>
  </si>
  <si>
    <t>Se grabaron 4 capítulos de la segunda temporada de la serie documental "Fórmulas de Cambio". Así mismo, se avanza en el alistamiento del plan de grabación de esta estrategia para la vigencia.</t>
  </si>
  <si>
    <t>La convocatoria 770 de 2016 abierta que tiene por objeto fortalecer la vocación en áreas de Ciencia, la Tecnología y la Innovación, mediante la vinculación por contrato de aprendizaje en jóvenes estudiantes en las modalidades especiales de formación técnica, tecnológica y profesional, cuenta con 24 postulaciones en banco de elegibles.
Se han generado avances en las actividades tendientes a la apertura de la convocatoria "Jóvenes Investigadores e Innovadores 2017".
En el marco de la estrategia para fortalecer el programa Jóvenes Investigadores e Innovadores en las regiones, se brindó apoyo a los departamentos en la formulación de proyectos que contemplen la modalidad de jóvenes investigadores. Posterior a las mesas técnicas se ha venido realizando seguimiento a la formulación de los proyectos por parte de los departamentos, brindando soporte en la revisión y aclaración de dudas e inquietudes sobre el documento oferta Colciencias.
En el marco de la estrategia de articulación con las Instituciones de Educación Superior, se realizó la alianza con la Universidad Politécnica de valencia - UPV para capacitar instructores y aprendices SENA en Herramientas y competencias para la generación de Innovación.
Se avanza en el sistema de mapeo de iniciativas de país, una iniciativa que cobija varios programas estratégicos y busca determinar que actividades se están llevando a cabo en el país relacionadas o complementarias a aquellas que se implementan en Colciencias, enfocadas en niños y jóvenes. 
Finalmente, se avanza en la evaluación de resultados y en la gestión con aliados nacionales e internacionales del programa NEXO Global.</t>
  </si>
  <si>
    <t>Subdirección General</t>
  </si>
  <si>
    <t xml:space="preserve">Se avanza en la construcción del documento de trabajo denominado "CIENCIA ABIERTA EN COLOMBIA – Elementos conceptuales". Está previsto poner a disposición del público el documento de trabajo en el mes de abril, una vez se incorporen los ajustes y sugerencias. 
 </t>
  </si>
  <si>
    <t>La secretaría técnica del OCAD del Fondo de Ciencia, Tecnología e Innovación, en el periodo comprendido entre el 1 de enero de 2017 y el 30 de marzo de 2017, realizó 161 verificaciones de requisitos de proyectos susceptibles de ser financiados con recursos de regalías, de los cuales 144 proyectos cumplieron la meta trazada de tiempos máximos de verificación (5 días), y otros 17 proyectos llevaron más de este tiempo trazado para culminar su verificación. El comportamiento es positivo y cumple la meta esperada, dado que el número promedio de días hábiles para la verificación de requisitos de los 161 proyectos para el primer trimestre de 2017  fue de 2.46 días.
Por otra parte,  se realizaron 13 evaluaciones de  proyectos susceptibles de ser financiados con recursos de regalías, de los cuales 10  proyectos cumplieron la meta trazada de tiempos entre el cumplimiento de requisitos de verificación y la evaluación del proyecto (10 días), y otros 3 proyectos llevaron más de este tiempo trazado para realizarse su evaluación. El comportamiento del indicador es positivo y cumple la meta esperada, dado que el número promedio de días hábiles para la evaluación de los 13 proyectos para el primer trimestre de 2017  fue de 8.22 días.</t>
  </si>
  <si>
    <t>Se han realizado gestiones para la apertura de la convocatoria de Movilidades Europa 2017, entra las que se resalta una agenda de reuniones para la primera semana de abril, con los aliados de Francia y Alemania, con el fin de revisar las acciones a realizar para la cooperación entre Colombia y estos dos países.</t>
  </si>
  <si>
    <t xml:space="preserve">La Embajada Británica, por medio del Fondo Newton, y la Gobernación del Cauca se encuentran realizando un proyecto sobre Paz y Ciencia, Tecnología e Innovación para poder presentarlo al Sistema General de Regalías (SGR). Las negociaciones datan del año pasado, pero justo hasta este primer trimestre se pudieron concretar los detalles de su cooperación. El proyecto contará con 2 millones de libras de parte del Fondo Newton y 3.700 millones de pesos de parte de la Gobernación del Cauca de sus recursos del SGR. 
Se han generado gestiones con la embajada de Suiza para evaluar la posibilidad de cooperar en asuntos de Salud y Colombia BIO. </t>
  </si>
  <si>
    <t>La convocatoria 759 de 2016 para apoyar la movilidad internacional en la eventual conformación y fortalecimiento de consorcios en el marco del Octavo Programa Marco de la Unión Europea - HORIZONTE 2020, tiene en curso dos postulaciones, una con la Universidad Javeriana y otro con la Universidad del Valle.</t>
  </si>
  <si>
    <r>
      <t xml:space="preserve">Se realizó la socialización de los resultados de la encuesta de satisfacción del servicio de la Entidad durante el segundo semestre de 2016 con las dependencias de Colciencias. Con los hallazgos encontrados se busca tomar las medidas necesarias a fin de que no se repitan afectando a los ciudadanos que interactúan con la entidad.
Se desarrollan actividades que le apuntan al desarrollo de una cultura de servicio al interior de la entidad para así lograr un conocimiento de los lineamientos del proceso de atención al ciudadano.
Se han realizado gestiones para generar los cambios en la herramienta seleccionada para el manejo de peticiones, quejas, reclamos, denuncias y sugerencias (PQRDS). De igual forma, se presenta el informe que da cuenta de las PQRDS que llegaron a la entidad durante el primer trimestre de 2017 a través de los diferentes canales que la entidad tiene establecidos para el uso por parte de los ciudadanos. 
Se habilito correo de denuncias, el cual se encuentra informado en la pagina web institucional y canal PQRDS.
</t>
    </r>
    <r>
      <rPr>
        <sz val="10"/>
        <color rgb="FF0000FF"/>
        <rFont val="Arial"/>
        <family val="2"/>
      </rPr>
      <t>denunciacorrupcion@colciencias.gov.co</t>
    </r>
  </si>
  <si>
    <t>Durante el primer trimestre del año 2017, se adelantaron las acciones correspondientes a la difusión de los programas estratégicos de la entidad. Los productos asociados a la gestión se ven reflejados en 5 campañas de comunicación, las cuales fueron el resultado del análisis y conceptualización de los temas, cumpliendo lo planteado para el periodo.
Se registran un total de 1.678.775 de páginas vistas en el portal institucional. El plan anual de convocatorias corresponde al 47.50% (797.493) del total de páginas vistas en la página.
Durante el primer trimestre de 2017 se lograron cifras muy positivas en cuanto a interacción en las redes sociales institucionales. En Facebook, aumentó el número de fans en 5.566 nuevas personas, se lograron 90.075 interacciones llegando a 2.968.607 personas. En Twitter, se logran 2.756 nuevos seguidores, obteniendo cerca de dos millones y medio de impresiones (Número de veces que los usuarios vieron los tweets) y 45,889 interacciones (que incluyen me gustas, retweets y demás acciones del usuario con los trinos). En el canal de youtube se registran 19,054 reproducciones.
Se desarrollaron 3 campañas de comunicación interna, entre las que se destaca el día D, donde se afianza en los colaboradores de la entidad temas relacionados con el direccionamiento estratégico.
El reto planeado para este primer trimestre es de 750 menciones positivas se superó, con un total de 986 menciones positivas en medios de comunicación.</t>
  </si>
  <si>
    <t>Se adelantaron gestiones para la selección y contratación de una firma con experiencia en la implementación de Gestión de Cambio, Clima y cultura Organizacional.
Se generar un plan de Bienestar orientado a la implementación de estrategias que fortalezcan la calidad de vida de la comunidad Colciencias, el cual se crea a partir de la encuesta de diagnóstico de necesidades aplicada a los colaboradores de la institución.
Se realizó la actualización de la política, elaboración del manual y plan de trabajo del Sistema de Gestión de Seguridad y Salud en el Trabajo. Además, se realizó una identificación de las necesidades de capacitación en la entidad, con cada una de las áreas, como resultado se evidenciaron los temas de capacitación que fueron priorizados de acuerdo con la normatividad vigente y al impacto para la institución.</t>
  </si>
  <si>
    <t>Se avanzó en la revisión de la normatividad y procesos del Fondo Francisco José de Caldas - FFJC, con el fin de actualizar la guía del mismo. 
Se preparó el Plan de Capacitación del ajuste del Modulo de Gestión de Información - MGI, se revisaron los procedimientos, se revisaron y ajustaron los eventos del MGI, para hacerlos más eficientes y reducir la documentación.
Se diseñó una propuesta para evaluar Financieramente a las Entidades que van a recibir financiación por parte del Fondo Caldas, se está preparando un test a las entidades que tienen contratos con el FFJC y que han tenido inconvenientes en su ejecución.</t>
  </si>
  <si>
    <t>El 10 de enero se dio apertura a la convocatoria del Programa Crédito Beca que se desarrolla de manera conjunta con Colfuturo. El cierre de la misma se realizó el 28 de febrero, y actualmente se encuentra en proceso de revisión y verificación de los postulantes. Se espera tener resultados para el día 14 de mayo. 
El 27 de febrero se dio apertura  a la convocatoria conjunta con Fulbright Colombia para otorgar becas de doctorado a profesionales, académicos e investigadores que deseen adelantar estudios en Estados Unidos. Esta convocatoria estará abierta hasta el mes de junio.
Durante el primer trimestre se retomaron los diálogos con la Agencia Nacional de Investigación Tecnológica (ANRT por su sigla en francés), con miras a suscribir el convenio para la realización de la convocatoria CIFRE Colombia 2017
Con el objetivo de facilitar a los departamentos la formulación de proyectos de formación de capital humano de alto nivel, se estandarizó el proyecto oferta Colciencias para la Formación de Capital Humano de Alto Nivel, con el que se busca reunir los elementos necesarios para la formulación del proyecto en la Metodología General Ajustada (MGA), la estructuración de los costos y la formulación de los términos de referencia de las convocatorias que se desarrollen con las regiones.
Se ha avanzado en la estructuración de los términos de referencia de las convocatorias de doctorado nacional y exterior de Colciencias, al igual que en la convocatoria conjunta con el Departamento de Boyacá.</t>
  </si>
  <si>
    <t>Articulación de oferta y demanda para recurso humano de alto nivel</t>
  </si>
  <si>
    <t>Se generó el análisis del resultado preliminar entre el 16 de enero al 10 de febrero de 2017 de la Etapa I “Diagnóstico” de la convocatoria No.768 de 2016 "Para la indexación de revistas de revistas especializadas en ciencia, tecnología e innovación – Publindex.  Como resultado de esta actividad se construyó un documento con los resultados preliminares del análisis de esta etapa y se presentó una propuesta de gradualidad en algunos criterios para la Etapa II “Clasificación oficial” de la convocatoria.  El cual se socializo con los rectores de universidades participantes en el proceso el pasado 14 de febrero de 2017 en las instalaciones de Colciencias. Del documento de análisis de la Etapa I "Diagnóstico" de la convocatoria, para los Rectores de las revistas participantes el 14 de febrero 14 de 2017. En esa reunión se acuerda la realización de un taller con los editores de las revistas relacionadas con el aplicativo Publindex el 23 de febrero de 2017, resultado del cual se realizó un documento de preguntas sobre el aplicativo y algunos ajustes que se realizaron, de acuerdo con los requerimientos de los editores, también de realizó un instructivo para registro de personas no vinculadas a instituciones nacionales.</t>
  </si>
  <si>
    <t>El 31 de marzo se lanza la convocatoria Ecosistema Científico para la conformación de un banco de programas de I+D+i elegibles que contribuyan al mejoramiento de la calidad de las Instituciones de Educación Superior colombianas. De igual forma se dio apertura a las convocatorias para financiación de proyectos de Ciencia, Tecnología e Innovación en Salud. 
Se dio apertura a la convocatoria Nacional para la conformación de un banco de proyectos elegibles de generación de nuevo conocimiento. De igual forma, se dio apertura a la convocatoria para la ejecución de proyectos de I+D+i en recobro mejorado de hidrocarburos (EOR).
Se dio apertura a 2 invitaciones a presentar propuestas, en temas relacionados con la identificación de relaciones y tensiones entre marco normativo de Propiedad Intelectual y Derechos de autor frente a la Ciencia Abierta, y otra de complementariedad de fuentes no convencionales de energía en Colombia.
Se avanza en la generación de documentos de análisis del conocimiento sectorial / disciplinar de los nueve (9) Programas Nacionales de ciencia, tecnología e innovación. Una vez se cuenta con el documento preliminar, se hace la construcción de las palabras clave para adelantar ejercicios de vigilancia tecnológica.</t>
  </si>
  <si>
    <t>En los tres primeros meses de 2.017, cada uno de los operadores regionales ha dado continuidad a la operación de Brigadas de Patentes en las ciudades  de Barranquilla, Bogotá, Bucaramanga, Cali y Medellín.
De acuerdo con un reporte parcial de la Superintendencia de Industria y Comercio, se tiene que entre enero y febrero se han radicado 31 solicitudes de patente. Es importante registrar que no se cuenta con un reporte de cierre del trimestre para la radicación de las solicitudes de patente, teniendo en cuenta que no hay un reporte oficial de la SIC al 31 de marzo 2017. Este reporte se espera sea publicado por dicha entidad la tercera semana del mes de abril. 
Se han adelantado gestiones para la posible generación de alianzas estratégicas de cara a la implementación de la Estrategia Nacional de Fomento a la Protección de Invenciones.</t>
  </si>
  <si>
    <t>Se avanzó en el documento como resultado del diseño de estrategias, en el cual se mencionan las redes y organizaciones internacionales de museos de ciencia que han sido identificados para el fortalecimiento de Centros de Ciencia.
Se dio apertura al instrumento de reconocimiento mediante el cual se busca promover la especialización y excelencia de Centros de Ciencia (museos de ciencia y tecnología, acuarios, zoológicos, planetarios, jardines botánicos y centros interactivos, entre otros).
Se realizaron gestiones para apoyar a través de mesas técnicas para la presentación de proyectos al Fondo de CTeI del SGR a los departamentos de Risaralda, Sucre, Boyacá, Amazonas, Cauca y Magdalena.</t>
  </si>
  <si>
    <t>El Consejo Nacional de Beneficios Tributarios en su sesión del 28 de marzo de 2017, aprobó la certificación de dos propuestas de software y negó dos solicitudes, debido a que no demostraron el contenido científico y tecnológico en el desarrollo del nuevo software. Adicionalmente, se aprobaron un total de 27 proyectos por un valor de $ 55.663.114.260 pesos del cupo disponible para el año 2017 (600.000 millones de pesos). En este primer corte, se aprobaron proyectos a un total de 24 empresas.
En el caso de exenciones del IVA, se tramitaron dos solicitudes, donde una resultó aprobada y la otra se negó. 
Se ha avanzado en una versión borrador del documento CONPES y el documento de tipologías que regularán la convocatoria de beneficios tributarios del 2018, y se presentaron en la sesión del Consejo Nacional de Beneficios Tributarios los avances y el cronograma de trabajo.</t>
  </si>
  <si>
    <t>Se ha iniciado el proceso de alianza con la Cámara de Comercio de Villavicencio con el fin de desplegar la estrategia del Pacto en esta importante ciudad de la Orinoquía Colombiana y en los municipios que se encuentran bajo su jurisdicción.
Para el programa, se registran 6 ciudades con la estrategia de Pacto por la Innovación en ejecución (Cúcuta, Bucaramanga, Cali, Barranquilla, Bogotá y el Eje Cafetero), durante el despliegue inicial de la estrategia en el 2015. Adicionalmente, en las ciudades de Cali, Bucaramanga, Barranquilla y Cúcuta, Colciencias, en alianza con las cámaras de comercio locales, se dieron a conocer los desafíos y resultados, además se dialogó con los beneficiarios para documentar las lecciones aprendidas y los beneficios a corto plazo.</t>
  </si>
  <si>
    <t>Como resultado del proyecto Red de Estructuradores, derivado de la  alianza operacional entre Colciencias  y el Fondo Newton, operado por la  Universidad de Redding de Inglaterra, se generaron los siguientes entregables:
- Conformación de la línea base de  Estructuradores de proyectos.
- Diseño e implementación de una plataforma online de interacción entre  usuarios  de búsqueda  y estructuradores de proyectos.
- Diseño y ejecución de los módulos de  curso de formación virtual  y talleres presenciales de estructuración de proyectos de CTeI.
- Propuesta de actividades de sostenibilidad del proyecto.</t>
  </si>
  <si>
    <t>Durante los primeros 3 meses del año 2017 se ha trabajado con la Organización de los Estados Americanos, y la Misión Permanente de Colombia ante dicha organización, para coordinar la organización de la quinta Reunión de Ministros y Altas Autoridades de CTeI (REMCYT). Durante el proceso se sostuvieron varias reuniones con los miembros de la Secretaría Técnica del Consejo Interamericano de Desarrollo Integral (CIDI), quienes son los encargados de la organización de la Cumbre.
Se firmó un convenio con el Servicio Español para la Internacionalización de la Educación - SEPIE con el fin de apoyar el programa de Formación doctoral y Nexo Global. Esto ayudará a que los estudiantes a facilitar su movilidad en España.
se adelantaron las gestiones correspondientes con la OECD para establecer el costo de la cuota, para Países no-miembros, en el Comité de Política Científica y Tecnológica. Esta cuota es determinada por la participación del representante del país en el Comité y sus cuatro Grupos de Trabajo y se cobra para todo participante que no haga parte como miembro de pleno derecho en la OCDE.
Luego de las conversaciones con el Consejo del Secretariado de la OCDE para Asuntos Globales, que se encarga de establecer los montos de las cuotas, tener la factura consolidada para el costo anual de la participación de Colciencias (representante de Colombia) en el Comité y sus Grupos de Trabajo.</t>
  </si>
  <si>
    <t>Las actividades desarrolladas durante el primer trimestre del 2017 corresponden al 4% de avance a nivel general en la implementación de instrumentos archivísticos para la implementación del Programa de gestión Documental de Colciencias.  Al cierre del 2016 se alcanzó un avance del 60% y para 2017 y 2018 se requiere un avance del 20% para cada vigencia.
Las actividades desarrolladas durante el primer trimestre corresponden a: i) Sistema Integrado de Conservación, elaboración del plan de capacitación en gestión documental y optimización de la herramienta de gestión documental.
Actualmente se mantiene el 70% de avance en cumplimiento de requisitos de transparencia del programa logrados en la vigencia anterior.</t>
  </si>
  <si>
    <t>Política contable adoptada</t>
  </si>
  <si>
    <t>Se realizó la revisión de dos políticas contables (cuentas por pagar y efectivo y equivalentes al efectivo) en el marco de norma internacional, con el equipo asesor. Durante el periodo se estableció el cronograma de revisión de las políticas NICSP y se estableció el plan de depuración contable, con el fin de efectuar el saneamiento de las partidas contables con miras a la implementación de las normas internacionales. Este documento fue socializado con las áreas responsables de las actividades a desarrollar.
Se observa el cumplimiento de los tres requisitos de transparencia relacionados con la información de gestión financiera en el sitio Web. Durante el primer trimestre se publicó en la página web de la Entidad, la ejecución presupuestal a 31 de diciembre de 2016 y la ejecución de los meses de enero y febrero de 2017.</t>
  </si>
  <si>
    <t>Guía actualizada y publicada en la pagina web</t>
  </si>
  <si>
    <t xml:space="preserve">Se realiza presentación de los sistemas que se implementaran en la nueva sede. Se inicia la preparación del manual de las adecuaciones tecnológicas de Luminaria, Videoconferencia, Videowall y carteleras digitales.
El 3 de marzo/2017, se realizó el levantamiento del inventario de los Residuos Aparatos Eléctricos y Electrónicos – RAEE’s que genera la entidad, para establecer los procedimientos que en la Entidad se van a aplicar de acuerdo con la clase de residuo tecnológico. </t>
  </si>
  <si>
    <t>En el primer trimestre del 2017 se realizaron diferentes actividades que permiten el avance en el desarrollo del nuevo sistema integrado de información. Actualmente el avance del proyecto tiene un atrasó respecto a lo planeado (85% versus lo ejecutado 75%), debido a razones como: comportamiento de inestabilidad, generando con ello que las ejecuciones de pruebas programadas no se pudieran ejecutar de acuerdo a los tiempos planeados, controles de cambio a los casos de uso  e instalaciones fallidas por parte de la empresa desarrolladora. El impacto del atraso afectaría la fechas de salida a producción..
Se adquirió el licenciamiento de la plataforma Google, el cual le trajo a la entidad mejoramiento significativo al traer buzones y almacenamiento ilimitado, esto mejora el servicio de correo, almacenamiento en google drive permitiendo así un repositorio donde se puede almacenar información corporativa ilimitadamente. Se tuvo avance satisfactorio en cuanto a la ejecución y avance de las actividades del plan de adquisiciones de la Oficina de Tecnologías de la Información y las Comunicaciones. Se dispuso la migración a plataformas en la nube, obteniendo una curva de aprendizaje y de ejecución importante para iniciar los procesos tecnológicos de vanguardia. Finalmente, se fortaleció el centro de datos de Colciencias para albergar sistemas de información misionales y de apoyo.
Se avanzó en el levantamiento de activos de información lo que permite el avance en los requisitos de transparencia. 
Se presentan avances en el cumplimiento de requisitos de Gobierno en línea, asociados a trámites y Servicios en Línea, Modelo de Seguridad y Privacidad de la Información y Arquitectura Empresarial.</t>
  </si>
  <si>
    <t>100% de avance en el plan de racionalización de trámites</t>
  </si>
  <si>
    <t>En el marco de las actividades desarrolladas durante el primer trimestre para el programa "Más Fácil Menos Pasos" se han efectuado aspectos que incluyen el desarrollo de una estrategia denominada "Socializar, capacitar, apropiar" a través de la cual se pretende fortalecer las competencias de los líderes de calidad. En esa línea Colciencias está comprometida con la migración a la nueva norma ISO9001:2015 y para lograrlo desde la Oficina de Planeación se han iniciado gestiones con el ente certificador ICONTEC con el propósito de desarrollar competencias en la nueva norma, así como de garantizar la realización de las auditorías de certificación para el segundo semestre de 2017.
En cuanto a la reducción de tiempos, requisitos o documentos, a 31 de marzo de 2017 se llevó a cabo la depuración de los los riesgos vigentes de acuerdo con la matriz de riesgos institucional, teniendo en cuenta la nueva metodología propuesta por Calidad. Como producto de esta depuración se obtuvo la matriz de riesgos de la Entidad, pasando de 98 a 59 riesgos institucionales.
Actualmente se logra mantener en un 100% los requisitos de transparencia, las razones por las cuales se logró lo anterior están enmarcadas en la disposición permanente de los trámites de Colciencias en la página web de la Entidad, con la información requerida por el ciudadano y las especificaciones establecidas por la Función Pública.
Por su parte, los requisitos GEL muestran un avance del 86% de cumplimiento respecto a la meta anual que dan cuenta de mejoras en los trámites y servicios de la Entidad.</t>
  </si>
  <si>
    <t>Resumen de la gestión del primer trimestre</t>
  </si>
  <si>
    <t xml:space="preserve">Se consolidó la matriz de hitos de la planeación en la cual se muestra la relación mensual de los productos que realiza la Oficina Asesora de Planeación, cuyo cumplimiento depende del trabajo artículado y apoyo de las diferentes dependencias de Colciencias.   Este ejercicio permite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Para el primer trimestre, se observa un cumplimiento del 100% de hitos conforme lo programado.
Con respecto al fortalecimiento de las competencias de los colaboradores de la Entidad se diseñó la estrategia de socialización, capacitación y apropiación para la vigencia; este instrumento es dinámico y adaptable a las necesidades de la Entidad, por lo tanto se podrán adicionar intervenciones que permitan cumplir el objetivo planificado. Con corte al primer trimestre de 2017 se evidencia un avance del 20% en la estrategia con 8 intervenciones realizadas de las 40 planificadas para el año 2017. Este cumplimiento evidencia el desarrollo de la totalidad de los ejercicios planificados para el primer trimestre con una asistencia del 93%.
Con relación al monitoreo permanente a la gestión de la Entidad que realiza la Oficina de Planeación, en el primer trimestre, se crearon en el módulo de indicadores de GINA los indicadores Estratégicos y Programáticos de la vigencia.
Adicionalmente, en este período con respecto al apoyo a la producción y difusión de estadísticas nacionales de CTeI, se  tiene como productos el informe de actividades realizadas en el marco del plan nacional de estadística, el informe de avance de las estrategias para mejorar la medición ACTI, el Informe de apoyo para reunion NESTI-OCDE y el desarrollo del primer dashboard para revisión (funcional y diseño) para la implementación del proyecto tableau.
Con el propósito de dar cumplimiento del indicador programático de GEL-ITEP desde la Oficina Asesora de Planeación se gestionaron 143  de los 147 requisitos de transparencia lo cual representa un cumplimiento del 97%, que  da cuenta de las acciones emprendidas por la Entidad para fortalecer y ampliar los espacios de participación ciudadana, de consulta en la formulación y seguimiento de planes, programas y proyectos a los grupos de interés y ciudadanía en general y de mejora al cumplimiento de los lineamientos de transparencia y acceso a la información pública.
En cuanto a los requisitos de GEL se evidencia la implementación de 7 requisitos que representa el 70% de cumplimiento  
Con el ánimo de dar cumplimiento al indicador programático GEL-ITEP, la Oficina de Control Interno - OCI realiza el mantenimiento de los indicadores/logros de la línea base del Indicador ITEP, con un 100% de cumplimiento en los requisitos. Por otra parte para la vigencia 2017, se identificó un nuevo requisito Programación del Proceso auditor, al cual se está dando cumplimiento y dicha publicación se realiza en la página web de la entidad.
</t>
  </si>
  <si>
    <r>
      <rPr>
        <b/>
        <sz val="10"/>
        <color theme="1"/>
        <rFont val="Arial"/>
        <family val="2"/>
      </rPr>
      <t xml:space="preserve">535 </t>
    </r>
    <r>
      <rPr>
        <sz val="10"/>
        <color theme="1"/>
        <rFont val="Arial"/>
        <family val="2"/>
      </rPr>
      <t>registros de patentes solicitadas por residentes en oficina nacional y PCT</t>
    </r>
  </si>
  <si>
    <t xml:space="preserve">Se registra el apoyo para primer trimestre de 38.730 niños y jóvenes perteneciente al Programa Ondas en los departamentos de: Antioquia, Bolívar, Caldas y Huila, superando la meta establecida del trimestre correspondiente a 30.000 niños y jóvenes apoyados en procesos de vocación científica.
Se desarrolló apoyo a la formulación, revisión y evaluación de los proyectos Ondas presentados ante el Sistema General de Regalías por los departamentos de: Putumayo, Sucre, Atlántico, Bolívar, Caquetá, Chocó, San Andrés. Se registra la suscripción de un convenio con la Universidad Tecnológica de Bolívar -UTB- para dar continuidad a la implementación del Programa Ondas en el departamento.
En el mes de marzo se firmó el convenio entre Sieny y el Fondo Acción para la ejecución del proyecto especial Ondas Agua "Educación participativa a la protección del agua". </t>
  </si>
  <si>
    <t xml:space="preserve">***N/A: No aplica. Refiere a que no existe meta para el trimestre analizado
**** Este dato esta siendo consolidado por la DFI 
***** Este dato esta siendo revisado por el Equipo de Colombia Bio
</t>
  </si>
  <si>
    <t>Última fecha de actualización: 26 de julio de 2017</t>
  </si>
  <si>
    <r>
      <rPr>
        <b/>
        <sz val="11"/>
        <color theme="1"/>
        <rFont val="Arial"/>
        <family val="2"/>
      </rPr>
      <t>1.812</t>
    </r>
    <r>
      <rPr>
        <sz val="11"/>
        <color theme="1"/>
        <rFont val="Arial"/>
        <family val="2"/>
      </rPr>
      <t xml:space="preserve"> becas para la formación de maestría y doctorado nacional y exterior financiados por Colciencias y otras entidades</t>
    </r>
  </si>
  <si>
    <r>
      <rPr>
        <b/>
        <sz val="11"/>
        <color theme="1"/>
        <rFont val="Arial"/>
        <family val="2"/>
      </rPr>
      <t>204</t>
    </r>
    <r>
      <rPr>
        <sz val="11"/>
        <color theme="1"/>
        <rFont val="Arial"/>
        <family val="2"/>
      </rPr>
      <t xml:space="preserve"> becas para la formación de maestría y doctorado nacional y exterior financiados por Colciencias y otras entidades</t>
    </r>
  </si>
  <si>
    <r>
      <rPr>
        <b/>
        <sz val="11"/>
        <color theme="1"/>
        <rFont val="Arial"/>
        <family val="2"/>
      </rPr>
      <t>150</t>
    </r>
    <r>
      <rPr>
        <sz val="11"/>
        <color theme="1"/>
        <rFont val="Arial"/>
        <family val="2"/>
      </rPr>
      <t xml:space="preserve"> revistas colombianas Indexadas</t>
    </r>
  </si>
  <si>
    <r>
      <rPr>
        <b/>
        <sz val="11"/>
        <color theme="1"/>
        <rFont val="Arial"/>
        <family val="2"/>
      </rPr>
      <t>9.100</t>
    </r>
    <r>
      <rPr>
        <sz val="11"/>
        <color theme="1"/>
        <rFont val="Arial"/>
        <family val="2"/>
      </rPr>
      <t xml:space="preserve"> artículos científicos publicados en revistas científicas especializadas por investigadores colombianos</t>
    </r>
  </si>
  <si>
    <r>
      <rPr>
        <b/>
        <sz val="11"/>
        <color theme="1"/>
        <rFont val="Arial"/>
        <family val="2"/>
      </rPr>
      <t>1</t>
    </r>
    <r>
      <rPr>
        <sz val="11"/>
        <color theme="1"/>
        <rFont val="Arial"/>
        <family val="2"/>
      </rPr>
      <t xml:space="preserve"> modelo cienciométrico presentado al SNCTI</t>
    </r>
  </si>
  <si>
    <r>
      <rPr>
        <b/>
        <sz val="11"/>
        <color theme="1"/>
        <rFont val="Arial"/>
        <family val="2"/>
      </rPr>
      <t>195</t>
    </r>
    <r>
      <rPr>
        <sz val="11"/>
        <color theme="1"/>
        <rFont val="Arial"/>
        <family val="2"/>
      </rPr>
      <t xml:space="preserve"> proyectos de investigación apoyados</t>
    </r>
  </si>
  <si>
    <r>
      <rPr>
        <b/>
        <sz val="11"/>
        <color theme="1"/>
        <rFont val="Arial"/>
        <family val="2"/>
      </rPr>
      <t>1</t>
    </r>
    <r>
      <rPr>
        <sz val="11"/>
        <color theme="1"/>
        <rFont val="Arial"/>
        <family val="2"/>
      </rPr>
      <t xml:space="preserve"> política CTeI aprobada y en implementación</t>
    </r>
  </si>
  <si>
    <r>
      <rPr>
        <b/>
        <sz val="11"/>
        <color theme="1"/>
        <rFont val="Arial"/>
        <family val="2"/>
      </rPr>
      <t>1.150</t>
    </r>
    <r>
      <rPr>
        <sz val="11"/>
        <color theme="1"/>
        <rFont val="Arial"/>
        <family val="2"/>
      </rPr>
      <t xml:space="preserve"> empresas apoyadas en procesos de innovación por Colciencias</t>
    </r>
  </si>
  <si>
    <r>
      <rPr>
        <b/>
        <sz val="11"/>
        <color theme="1"/>
        <rFont val="Arial"/>
        <family val="2"/>
      </rPr>
      <t>353</t>
    </r>
    <r>
      <rPr>
        <sz val="11"/>
        <color theme="1"/>
        <rFont val="Arial"/>
        <family val="2"/>
      </rPr>
      <t xml:space="preserve"> empresas apoyadas en procesos de innovación por Colciencias</t>
    </r>
  </si>
  <si>
    <r>
      <rPr>
        <b/>
        <sz val="11"/>
        <color theme="1"/>
        <rFont val="Arial"/>
        <family val="2"/>
      </rPr>
      <t xml:space="preserve">14 </t>
    </r>
    <r>
      <rPr>
        <sz val="11"/>
        <color theme="1"/>
        <rFont val="Arial"/>
        <family val="2"/>
      </rPr>
      <t>empresas apoyadas en procesos de innovación por Colciencias</t>
    </r>
  </si>
  <si>
    <r>
      <rPr>
        <b/>
        <sz val="11"/>
        <color theme="1"/>
        <rFont val="Arial"/>
        <family val="2"/>
      </rPr>
      <t>130</t>
    </r>
    <r>
      <rPr>
        <sz val="11"/>
        <color theme="1"/>
        <rFont val="Arial"/>
        <family val="2"/>
      </rPr>
      <t xml:space="preserve"> empresas apoyadas en procesos de innovación por Colciencias</t>
    </r>
  </si>
  <si>
    <r>
      <rPr>
        <b/>
        <sz val="11"/>
        <color theme="1"/>
        <rFont val="Arial"/>
        <family val="2"/>
      </rPr>
      <t>200</t>
    </r>
    <r>
      <rPr>
        <sz val="11"/>
        <color theme="1"/>
        <rFont val="Arial"/>
        <family val="2"/>
      </rPr>
      <t xml:space="preserve"> personas sensibilizadas a través de estrategias enfocadas en el uso, apropiación y utilidad de la CTeI</t>
    </r>
  </si>
  <si>
    <r>
      <rPr>
        <b/>
        <sz val="11"/>
        <color theme="1"/>
        <rFont val="Arial"/>
        <family val="2"/>
      </rPr>
      <t>8</t>
    </r>
    <r>
      <rPr>
        <sz val="11"/>
        <color theme="1"/>
        <rFont val="Arial"/>
        <family val="2"/>
      </rPr>
      <t xml:space="preserve"> licenciamientos tecnológicos apoyados</t>
    </r>
  </si>
  <si>
    <r>
      <rPr>
        <b/>
        <sz val="11"/>
        <color theme="1"/>
        <rFont val="Arial"/>
        <family val="2"/>
      </rPr>
      <t xml:space="preserve">535 </t>
    </r>
    <r>
      <rPr>
        <sz val="11"/>
        <color theme="1"/>
        <rFont val="Arial"/>
        <family val="2"/>
      </rPr>
      <t>registros de patentes solicitadas por residentes en oficina nacional y PCT</t>
    </r>
  </si>
  <si>
    <r>
      <rPr>
        <b/>
        <sz val="11"/>
        <color theme="1"/>
        <rFont val="Arial"/>
        <family val="2"/>
      </rPr>
      <t>33.000</t>
    </r>
    <r>
      <rPr>
        <sz val="11"/>
        <color theme="1"/>
        <rFont val="Arial"/>
        <family val="2"/>
      </rPr>
      <t xml:space="preserve"> personas sensibilizadas a través de estrategias enfocadas en el uso, apropiación y utilidad de la CTeI</t>
    </r>
  </si>
  <si>
    <r>
      <rPr>
        <b/>
        <sz val="11"/>
        <color theme="1"/>
        <rFont val="Arial"/>
        <family val="2"/>
      </rPr>
      <t>1.020.900</t>
    </r>
    <r>
      <rPr>
        <sz val="11"/>
        <color theme="1"/>
        <rFont val="Arial"/>
        <family val="2"/>
      </rPr>
      <t xml:space="preserve"> personas sensibilizadas a través de estrategias enfocadas en el uso, apropiación y utilidad de la CTeI</t>
    </r>
  </si>
  <si>
    <r>
      <rPr>
        <b/>
        <sz val="11"/>
        <color theme="1"/>
        <rFont val="Arial"/>
        <family val="2"/>
      </rPr>
      <t xml:space="preserve">315.000 </t>
    </r>
    <r>
      <rPr>
        <sz val="11"/>
        <color theme="1"/>
        <rFont val="Arial"/>
        <family val="2"/>
      </rPr>
      <t>niños y jóvenes apoyados en procesos de vocación científica</t>
    </r>
  </si>
  <si>
    <r>
      <rPr>
        <b/>
        <sz val="11"/>
        <color theme="1"/>
        <rFont val="Arial"/>
        <family val="2"/>
      </rPr>
      <t>681.013</t>
    </r>
    <r>
      <rPr>
        <sz val="11"/>
        <color theme="1"/>
        <rFont val="Arial"/>
        <family val="2"/>
      </rPr>
      <t xml:space="preserve"> niños y jóvenes apoyados en procesos de vocación científica</t>
    </r>
  </si>
  <si>
    <r>
      <rPr>
        <b/>
        <sz val="11"/>
        <color theme="1"/>
        <rFont val="Arial"/>
        <family val="2"/>
      </rPr>
      <t>100%</t>
    </r>
    <r>
      <rPr>
        <sz val="11"/>
        <color theme="1"/>
        <rFont val="Arial"/>
        <family val="2"/>
      </rPr>
      <t xml:space="preserve"> de asignación del cupo de inversión para deducción tributaria</t>
    </r>
  </si>
  <si>
    <r>
      <rPr>
        <b/>
        <sz val="11"/>
        <color theme="1"/>
        <rFont val="Arial"/>
        <family val="2"/>
      </rPr>
      <t>168</t>
    </r>
    <r>
      <rPr>
        <sz val="11"/>
        <color theme="1"/>
        <rFont val="Arial"/>
        <family val="2"/>
      </rPr>
      <t xml:space="preserve"> empresas apoyadas empresas en procesos de innovación</t>
    </r>
  </si>
  <si>
    <r>
      <rPr>
        <b/>
        <sz val="11"/>
        <color theme="1"/>
        <rFont val="Arial"/>
        <family val="2"/>
      </rPr>
      <t xml:space="preserve">2 </t>
    </r>
    <r>
      <rPr>
        <sz val="11"/>
        <color theme="1"/>
        <rFont val="Arial"/>
        <family val="2"/>
      </rPr>
      <t>ciudades con pacto por la innovación en ejecución</t>
    </r>
  </si>
  <si>
    <r>
      <rPr>
        <b/>
        <sz val="11"/>
        <color theme="1"/>
        <rFont val="Arial"/>
        <family val="2"/>
      </rPr>
      <t>2</t>
    </r>
    <r>
      <rPr>
        <sz val="11"/>
        <color theme="1"/>
        <rFont val="Arial"/>
        <family val="2"/>
      </rPr>
      <t xml:space="preserve"> acciones de fortalecimiento de capacidades desarrolladas</t>
    </r>
  </si>
  <si>
    <r>
      <rPr>
        <b/>
        <sz val="11"/>
        <color theme="1"/>
        <rFont val="Arial"/>
        <family val="2"/>
      </rPr>
      <t>5</t>
    </r>
    <r>
      <rPr>
        <sz val="11"/>
        <color theme="1"/>
        <rFont val="Arial"/>
        <family val="2"/>
      </rPr>
      <t xml:space="preserve"> días hábiles promedio para la verificación de requisitos de proyectos radicados en el SUIFP</t>
    </r>
  </si>
  <si>
    <r>
      <rPr>
        <b/>
        <sz val="11"/>
        <color theme="1"/>
        <rFont val="Arial"/>
        <family val="2"/>
      </rPr>
      <t>10</t>
    </r>
    <r>
      <rPr>
        <sz val="11"/>
        <color theme="1"/>
        <rFont val="Arial"/>
        <family val="2"/>
      </rPr>
      <t xml:space="preserve"> días hábiles promedio para  realizar la  evaluación de proyectos radicados en SUIFP después del cumplimiento de requisitos de presentación</t>
    </r>
  </si>
  <si>
    <r>
      <rPr>
        <b/>
        <sz val="11"/>
        <color theme="1"/>
        <rFont val="Arial"/>
        <family val="2"/>
      </rPr>
      <t>5</t>
    </r>
    <r>
      <rPr>
        <sz val="11"/>
        <color theme="1"/>
        <rFont val="Arial"/>
        <family val="2"/>
      </rPr>
      <t xml:space="preserve"> alianzas estratégicas internacionales en términos de recursos y capital político</t>
    </r>
  </si>
  <si>
    <r>
      <rPr>
        <b/>
        <sz val="11"/>
        <color theme="1"/>
        <rFont val="Arial"/>
        <family val="2"/>
      </rPr>
      <t>64</t>
    </r>
    <r>
      <rPr>
        <sz val="11"/>
        <color theme="1"/>
        <rFont val="Arial"/>
        <family val="2"/>
      </rPr>
      <t xml:space="preserve"> movilidades internacionales apoyadas</t>
    </r>
  </si>
  <si>
    <r>
      <rPr>
        <b/>
        <sz val="11"/>
        <color theme="1"/>
        <rFont val="Arial"/>
        <family val="2"/>
      </rPr>
      <t>2</t>
    </r>
    <r>
      <rPr>
        <sz val="11"/>
        <color theme="1"/>
        <rFont val="Arial"/>
        <family val="2"/>
      </rPr>
      <t xml:space="preserve"> alianzas estratégicas internacionales en términos de recursos y capital político</t>
    </r>
  </si>
  <si>
    <r>
      <rPr>
        <b/>
        <sz val="11"/>
        <color theme="1"/>
        <rFont val="Arial"/>
        <family val="2"/>
      </rPr>
      <t>200</t>
    </r>
    <r>
      <rPr>
        <sz val="11"/>
        <color theme="1"/>
        <rFont val="Arial"/>
        <family val="2"/>
      </rPr>
      <t xml:space="preserve"> personas capacitadas en H2020</t>
    </r>
  </si>
  <si>
    <r>
      <rPr>
        <b/>
        <sz val="11"/>
        <color theme="1"/>
        <rFont val="Arial"/>
        <family val="2"/>
      </rPr>
      <t>30</t>
    </r>
    <r>
      <rPr>
        <sz val="11"/>
        <color theme="1"/>
        <rFont val="Arial"/>
        <family val="2"/>
      </rPr>
      <t xml:space="preserve"> movilidades internacionales apoyadas</t>
    </r>
  </si>
  <si>
    <r>
      <rPr>
        <b/>
        <sz val="11"/>
        <color theme="1"/>
        <rFont val="Arial"/>
        <family val="2"/>
      </rPr>
      <t>80%</t>
    </r>
    <r>
      <rPr>
        <sz val="11"/>
        <color theme="1"/>
        <rFont val="Arial"/>
        <family val="2"/>
      </rPr>
      <t xml:space="preserve"> de satisfacción de usuarios</t>
    </r>
  </si>
  <si>
    <r>
      <rPr>
        <b/>
        <sz val="11"/>
        <color theme="1"/>
        <rFont val="Arial"/>
        <family val="2"/>
      </rPr>
      <t>94%</t>
    </r>
    <r>
      <rPr>
        <sz val="11"/>
        <color theme="1"/>
        <rFont val="Arial"/>
        <family val="2"/>
      </rPr>
      <t xml:space="preserve"> de cumplimiento de los requisitos de transparencia en Colciencias</t>
    </r>
  </si>
  <si>
    <r>
      <rPr>
        <b/>
        <sz val="11"/>
        <color theme="1"/>
        <rFont val="Arial"/>
        <family val="2"/>
      </rPr>
      <t>80%</t>
    </r>
    <r>
      <rPr>
        <sz val="11"/>
        <color theme="1"/>
        <rFont val="Arial"/>
        <family val="2"/>
      </rPr>
      <t xml:space="preserve"> de cumplimiento de los requisitos de gobierno en línea en Colciencias</t>
    </r>
  </si>
  <si>
    <r>
      <rPr>
        <b/>
        <sz val="11"/>
        <color theme="1"/>
        <rFont val="Arial"/>
        <family val="2"/>
      </rPr>
      <t>100%</t>
    </r>
    <r>
      <rPr>
        <sz val="11"/>
        <color theme="1"/>
        <rFont val="Arial"/>
        <family val="2"/>
      </rPr>
      <t xml:space="preserve"> de programas estratégicos priorizados comunicados </t>
    </r>
  </si>
  <si>
    <r>
      <rPr>
        <b/>
        <sz val="11"/>
        <color theme="1"/>
        <rFont val="Arial"/>
        <family val="2"/>
      </rPr>
      <t>90%</t>
    </r>
    <r>
      <rPr>
        <sz val="11"/>
        <color theme="1"/>
        <rFont val="Arial"/>
        <family val="2"/>
      </rPr>
      <t xml:space="preserve"> de cumplimiento de los requisitos de transparencia en Colciencias</t>
    </r>
  </si>
  <si>
    <r>
      <rPr>
        <b/>
        <sz val="11"/>
        <color theme="1"/>
        <rFont val="Arial"/>
        <family val="2"/>
      </rPr>
      <t>0.8</t>
    </r>
    <r>
      <rPr>
        <sz val="11"/>
        <color theme="1"/>
        <rFont val="Arial"/>
        <family val="2"/>
      </rPr>
      <t xml:space="preserve"> puntos de incremento en la calificación de cultura organizacional</t>
    </r>
  </si>
  <si>
    <r>
      <rPr>
        <b/>
        <sz val="11"/>
        <color theme="1"/>
        <rFont val="Arial"/>
        <family val="2"/>
      </rPr>
      <t>92%</t>
    </r>
    <r>
      <rPr>
        <sz val="11"/>
        <color theme="1"/>
        <rFont val="Arial"/>
        <family val="2"/>
      </rPr>
      <t xml:space="preserve"> de cumplimiento de los requisitos de transparencia en Colciencias</t>
    </r>
  </si>
  <si>
    <r>
      <rPr>
        <b/>
        <sz val="11"/>
        <color theme="1"/>
        <rFont val="Arial"/>
        <family val="2"/>
      </rPr>
      <t>100%</t>
    </r>
    <r>
      <rPr>
        <sz val="11"/>
        <color theme="1"/>
        <rFont val="Arial"/>
        <family val="2"/>
      </rPr>
      <t xml:space="preserve"> de oportunidad en el cumplimiento de fechas programadas para la formulación, seguimiento y evaluación de los planes institucionales</t>
    </r>
  </si>
  <si>
    <r>
      <rPr>
        <b/>
        <sz val="11"/>
        <color theme="1"/>
        <rFont val="Arial"/>
        <family val="2"/>
      </rPr>
      <t>100%</t>
    </r>
    <r>
      <rPr>
        <sz val="11"/>
        <color theme="1"/>
        <rFont val="Arial"/>
        <family val="2"/>
      </rPr>
      <t xml:space="preserve"> de cumplimiento de los requisitos de transparencia en Colciencias - OAP</t>
    </r>
  </si>
  <si>
    <r>
      <rPr>
        <b/>
        <sz val="11"/>
        <color theme="1"/>
        <rFont val="Arial"/>
        <family val="2"/>
      </rPr>
      <t>80%</t>
    </r>
    <r>
      <rPr>
        <sz val="11"/>
        <color theme="1"/>
        <rFont val="Arial"/>
        <family val="2"/>
      </rPr>
      <t xml:space="preserve"> de cumplimiento de los requisitos de gobierno en línea en Colciencias - OAP</t>
    </r>
  </si>
  <si>
    <r>
      <rPr>
        <b/>
        <sz val="11"/>
        <color theme="1"/>
        <rFont val="Arial"/>
        <family val="2"/>
      </rPr>
      <t>100%</t>
    </r>
    <r>
      <rPr>
        <sz val="11"/>
        <color theme="1"/>
        <rFont val="Arial"/>
        <family val="2"/>
      </rPr>
      <t xml:space="preserve"> de cumplimiento de los requisitos de transparencia en Colciencias - Control Interno</t>
    </r>
  </si>
  <si>
    <r>
      <rPr>
        <b/>
        <sz val="11"/>
        <color theme="1"/>
        <rFont val="Arial"/>
        <family val="2"/>
      </rPr>
      <t xml:space="preserve">250.000 </t>
    </r>
    <r>
      <rPr>
        <sz val="11"/>
        <color theme="1"/>
        <rFont val="Arial"/>
        <family val="2"/>
      </rPr>
      <t>nuevos registros de especies en el Global Biodiversity Information Facility (GBIF) aportadas por Colombia</t>
    </r>
  </si>
  <si>
    <r>
      <rPr>
        <b/>
        <sz val="11"/>
        <color theme="1"/>
        <rFont val="Arial"/>
        <family val="2"/>
      </rPr>
      <t>10</t>
    </r>
    <r>
      <rPr>
        <sz val="11"/>
        <color theme="1"/>
        <rFont val="Arial"/>
        <family val="2"/>
      </rPr>
      <t xml:space="preserve"> expediciones biológicas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</si>
</sst>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8" x14ac:knownFonts="1">
    <font>
      <sz val="11"/>
      <color theme="1"/>
      <name val="Calibri"/>
      <family val="2"/>
      <scheme val="minor"/>
    </font>
    <font>
      <sz val="11"/>
      <color theme="1"/>
      <name val="Calibri"/>
      <family val="2"/>
      <scheme val="minor"/>
    </font>
    <font>
      <sz val="12"/>
      <color theme="1"/>
      <name val="Arial"/>
      <family val="2"/>
    </font>
    <font>
      <b/>
      <sz val="16"/>
      <color theme="1"/>
      <name val="Arial"/>
      <family val="2"/>
    </font>
    <font>
      <sz val="11"/>
      <name val="Arial"/>
      <family val="2"/>
    </font>
    <font>
      <b/>
      <sz val="14"/>
      <color theme="1"/>
      <name val="Arial"/>
      <family val="2"/>
    </font>
    <font>
      <sz val="14"/>
      <color theme="1"/>
      <name val="Arial"/>
      <family val="2"/>
    </font>
    <font>
      <b/>
      <sz val="11"/>
      <name val="Arial"/>
      <family val="2"/>
    </font>
    <font>
      <sz val="12"/>
      <name val="Arial"/>
      <family val="2"/>
    </font>
    <font>
      <sz val="11"/>
      <color theme="1"/>
      <name val="Arial"/>
      <family val="2"/>
    </font>
    <font>
      <b/>
      <sz val="11"/>
      <color theme="1"/>
      <name val="Arial"/>
      <family val="2"/>
    </font>
    <font>
      <b/>
      <sz val="16"/>
      <color theme="0"/>
      <name val="Arial"/>
      <family val="2"/>
    </font>
    <font>
      <b/>
      <sz val="14"/>
      <color theme="0"/>
      <name val="Arial"/>
      <family val="2"/>
    </font>
    <font>
      <sz val="10"/>
      <color theme="1"/>
      <name val="Arial"/>
      <family val="2"/>
    </font>
    <font>
      <sz val="10"/>
      <name val="Arial"/>
      <family val="2"/>
    </font>
    <font>
      <b/>
      <sz val="12"/>
      <color theme="1"/>
      <name val="Arial Narrow"/>
      <family val="2"/>
    </font>
    <font>
      <b/>
      <sz val="10"/>
      <color theme="1"/>
      <name val="Arial"/>
      <family val="2"/>
    </font>
    <font>
      <sz val="10"/>
      <color rgb="FF0000FF"/>
      <name val="Arial"/>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9" fontId="1" fillId="0" borderId="0" applyFont="0" applyFill="0" applyBorder="0" applyAlignment="0" applyProtection="0"/>
  </cellStyleXfs>
  <cellXfs count="99">
    <xf numFmtId="0" fontId="0" fillId="0" borderId="0" xfId="0"/>
    <xf numFmtId="0" fontId="4" fillId="2" borderId="1" xfId="0" applyFont="1" applyFill="1" applyBorder="1" applyAlignment="1">
      <alignment horizontal="center" vertical="center" wrapText="1"/>
    </xf>
    <xf numFmtId="0" fontId="2" fillId="2" borderId="0" xfId="0" applyFont="1" applyFill="1" applyAlignment="1">
      <alignment wrapText="1"/>
    </xf>
    <xf numFmtId="0" fontId="8" fillId="2" borderId="0" xfId="0" applyFont="1" applyFill="1" applyAlignment="1">
      <alignment wrapText="1"/>
    </xf>
    <xf numFmtId="0" fontId="9"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0" xfId="0" applyNumberFormat="1" applyFont="1" applyFill="1" applyBorder="1" applyAlignment="1">
      <alignment wrapText="1"/>
    </xf>
    <xf numFmtId="0" fontId="12" fillId="3"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9" fontId="4" fillId="0" borderId="1" xfId="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0"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12" fillId="3"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5" xfId="0" applyFont="1" applyFill="1" applyBorder="1" applyAlignment="1">
      <alignment horizontal="center" vertical="center" wrapText="1"/>
    </xf>
    <xf numFmtId="164" fontId="9" fillId="0" borderId="15" xfId="1"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49" fontId="14" fillId="2" borderId="1" xfId="0" applyNumberFormat="1" applyFont="1" applyFill="1" applyBorder="1" applyAlignment="1">
      <alignment horizontal="justify" vertical="center" wrapText="1"/>
    </xf>
    <xf numFmtId="165" fontId="4" fillId="0" borderId="1" xfId="1" applyNumberFormat="1" applyFont="1" applyFill="1" applyBorder="1" applyAlignment="1">
      <alignment horizontal="center" vertical="center" wrapText="1"/>
    </xf>
    <xf numFmtId="0" fontId="9" fillId="2" borderId="0" xfId="0" applyFont="1" applyFill="1" applyAlignment="1">
      <alignment horizontal="justify" wrapText="1"/>
    </xf>
    <xf numFmtId="0" fontId="9" fillId="2" borderId="1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5" xfId="0" applyFont="1" applyFill="1" applyBorder="1" applyAlignment="1">
      <alignment horizontal="center" vertical="center" wrapText="1"/>
    </xf>
    <xf numFmtId="49" fontId="14" fillId="0" borderId="1" xfId="0" applyNumberFormat="1" applyFont="1" applyFill="1" applyBorder="1" applyAlignment="1">
      <alignment horizontal="justify" vertical="center" wrapText="1"/>
    </xf>
    <xf numFmtId="0" fontId="8" fillId="2" borderId="0" xfId="0" applyFont="1" applyFill="1" applyAlignment="1">
      <alignment horizontal="center" vertical="center" wrapText="1"/>
    </xf>
    <xf numFmtId="0" fontId="2" fillId="2" borderId="0" xfId="0" applyFont="1" applyFill="1" applyAlignment="1">
      <alignment horizontal="center" vertical="center" wrapText="1"/>
    </xf>
    <xf numFmtId="0" fontId="15" fillId="0" borderId="19"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20" xfId="0" applyFont="1" applyFill="1" applyBorder="1" applyAlignment="1">
      <alignment horizontal="right" vertic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164" fontId="9" fillId="0" borderId="13" xfId="1" applyNumberFormat="1" applyFont="1" applyFill="1" applyBorder="1" applyAlignment="1">
      <alignment horizontal="center" vertical="center" wrapText="1"/>
    </xf>
    <xf numFmtId="164" fontId="9" fillId="0" borderId="14" xfId="1" applyNumberFormat="1" applyFont="1" applyFill="1" applyBorder="1" applyAlignment="1">
      <alignment horizontal="center" vertical="center" wrapText="1"/>
    </xf>
    <xf numFmtId="164" fontId="9" fillId="0" borderId="15" xfId="1" applyNumberFormat="1" applyFont="1" applyFill="1" applyBorder="1" applyAlignment="1">
      <alignment horizontal="center" vertical="center" wrapText="1"/>
    </xf>
    <xf numFmtId="0" fontId="16" fillId="2" borderId="13" xfId="0" applyFont="1" applyFill="1" applyBorder="1" applyAlignment="1">
      <alignment horizontal="center" vertical="center" wrapText="1"/>
    </xf>
    <xf numFmtId="0" fontId="2" fillId="2" borderId="1"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11" fillId="0" borderId="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10" xfId="0" applyNumberFormat="1" applyFont="1" applyFill="1" applyBorder="1" applyAlignment="1">
      <alignment horizontal="center" vertical="center" wrapText="1"/>
    </xf>
    <xf numFmtId="0" fontId="12" fillId="3" borderId="11" xfId="0" applyNumberFormat="1" applyFont="1" applyFill="1" applyBorder="1" applyAlignment="1">
      <alignment horizontal="center" vertical="center" wrapText="1"/>
    </xf>
    <xf numFmtId="0" fontId="12" fillId="3" borderId="12"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2" fillId="2" borderId="0" xfId="0" applyFont="1" applyFill="1" applyAlignment="1">
      <alignment horizontal="left" vertical="center" wrapText="1"/>
    </xf>
    <xf numFmtId="9" fontId="9" fillId="0" borderId="13" xfId="0" applyNumberFormat="1" applyFont="1" applyFill="1" applyBorder="1" applyAlignment="1">
      <alignment horizontal="center" vertical="center" wrapText="1"/>
    </xf>
    <xf numFmtId="9" fontId="9" fillId="0" borderId="13" xfId="1" applyNumberFormat="1" applyFont="1" applyFill="1" applyBorder="1" applyAlignment="1">
      <alignment horizontal="center" vertical="center" wrapText="1"/>
    </xf>
    <xf numFmtId="9" fontId="9" fillId="0" borderId="15" xfId="1" applyNumberFormat="1" applyFont="1" applyFill="1" applyBorder="1" applyAlignment="1">
      <alignment horizontal="center" vertical="center" wrapText="1"/>
    </xf>
    <xf numFmtId="0" fontId="2" fillId="2" borderId="0" xfId="0" applyFont="1" applyFill="1" applyAlignment="1">
      <alignment horizontal="left" vertical="top" wrapText="1"/>
    </xf>
    <xf numFmtId="2" fontId="4"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14" fillId="0" borderId="1" xfId="0" applyNumberFormat="1" applyFont="1" applyFill="1" applyBorder="1" applyAlignment="1">
      <alignment horizontal="justify" vertical="center"/>
    </xf>
    <xf numFmtId="49" fontId="14" fillId="0" borderId="13" xfId="0" applyNumberFormat="1" applyFont="1" applyFill="1" applyBorder="1" applyAlignment="1">
      <alignment horizontal="justify" vertical="center"/>
    </xf>
    <xf numFmtId="49" fontId="14" fillId="0" borderId="15" xfId="0" applyNumberFormat="1" applyFont="1" applyFill="1" applyBorder="1" applyAlignment="1">
      <alignment horizontal="justify" vertical="center"/>
    </xf>
    <xf numFmtId="49" fontId="14" fillId="2" borderId="1" xfId="0" applyNumberFormat="1" applyFont="1" applyFill="1" applyBorder="1" applyAlignment="1">
      <alignment horizontal="justify" vertical="center"/>
    </xf>
    <xf numFmtId="49" fontId="14" fillId="2" borderId="13" xfId="0" applyNumberFormat="1" applyFont="1" applyFill="1" applyBorder="1" applyAlignment="1">
      <alignment horizontal="justify" vertical="center"/>
    </xf>
    <xf numFmtId="49" fontId="14" fillId="2" borderId="15" xfId="0" applyNumberFormat="1" applyFont="1" applyFill="1" applyBorder="1" applyAlignment="1">
      <alignment horizontal="justify" vertical="center"/>
    </xf>
    <xf numFmtId="49" fontId="14" fillId="2" borderId="14" xfId="0" applyNumberFormat="1" applyFont="1" applyFill="1" applyBorder="1" applyAlignment="1">
      <alignment horizontal="justify" vertical="center"/>
    </xf>
    <xf numFmtId="49" fontId="14" fillId="2" borderId="13" xfId="0" applyNumberFormat="1" applyFont="1" applyFill="1" applyBorder="1" applyAlignment="1">
      <alignment horizontal="justify" vertical="center"/>
    </xf>
    <xf numFmtId="49" fontId="14" fillId="0" borderId="1" xfId="0" applyNumberFormat="1" applyFont="1" applyFill="1" applyBorder="1" applyAlignment="1">
      <alignment horizontal="justify" vertical="center"/>
    </xf>
  </cellXfs>
  <cellStyles count="2">
    <cellStyle name="Normal" xfId="0" builtinId="0"/>
    <cellStyle name="Porcentaj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 xmlns:a16="http://schemas.microsoft.com/office/drawing/2014/main"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 xmlns:a16="http://schemas.microsoft.com/office/drawing/2014/main" id="{00000000-0008-0000-0000-00000300000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ysClr val="windowText" lastClr="000000"/>
              </a:solidFill>
              <a:latin typeface="Arial Narrow"/>
            </a:rPr>
            <a:t>SEGUIMIENTO AL PLAN DE ACCIÓN INSTITUCIONAL 2017</a:t>
          </a:r>
        </a:p>
        <a:p>
          <a:pPr algn="ctr" rtl="0">
            <a:defRPr sz="1000"/>
          </a:pPr>
          <a:r>
            <a:rPr lang="en-US" sz="2100" b="1" i="0" u="none" strike="noStrike" baseline="0">
              <a:solidFill>
                <a:sysClr val="windowText" lastClr="000000"/>
              </a:solidFill>
              <a:effectLst/>
              <a:latin typeface="Arial Narrow"/>
              <a:ea typeface="+mn-ea"/>
              <a:cs typeface="+mn-cs"/>
            </a:rPr>
            <a:t>Corte al 31 de marzo 2017</a:t>
          </a:r>
          <a:endParaRPr lang="en-US" sz="21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23811</xdr:colOff>
      <xdr:row>36</xdr:row>
      <xdr:rowOff>132670</xdr:rowOff>
    </xdr:from>
    <xdr:to>
      <xdr:col>8</xdr:col>
      <xdr:colOff>678656</xdr:colOff>
      <xdr:row>45</xdr:row>
      <xdr:rowOff>107270</xdr:rowOff>
    </xdr:to>
    <xdr:pic>
      <xdr:nvPicPr>
        <xdr:cNvPr id="5" name="12 Imagen" descr="graficacion-01.png">
          <a:extLst>
            <a:ext uri="{FF2B5EF4-FFF2-40B4-BE49-F238E27FC236}">
              <a16:creationId xmlns=""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979" t="78611" r="24102"/>
        <a:stretch/>
      </xdr:blipFill>
      <xdr:spPr>
        <a:xfrm>
          <a:off x="23811" y="8312264"/>
          <a:ext cx="6750845" cy="183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2</xdr:col>
      <xdr:colOff>457761</xdr:colOff>
      <xdr:row>2</xdr:row>
      <xdr:rowOff>109916</xdr:rowOff>
    </xdr:to>
    <xdr:pic>
      <xdr:nvPicPr>
        <xdr:cNvPr id="2" name="Imagen 1" descr="Departamento Administrativo de Ciencia, Tecnología e Innovación. COLCIENCIAS">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2</xdr:col>
      <xdr:colOff>457761</xdr:colOff>
      <xdr:row>2</xdr:row>
      <xdr:rowOff>109916</xdr:rowOff>
    </xdr:to>
    <xdr:pic>
      <xdr:nvPicPr>
        <xdr:cNvPr id="3" name="Imagen 2" descr="Departamento Administrativo de Ciencia, Tecnología e Innovación. COLCIENCIAS">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topLeftCell="A20" zoomScale="80" zoomScaleNormal="80" workbookViewId="0">
      <selection activeCell="K36" sqref="K36"/>
    </sheetView>
  </sheetViews>
  <sheetFormatPr baseColWidth="10" defaultRowHeight="15" x14ac:dyDescent="0.25"/>
  <sheetData>
    <row r="1" spans="1:9" x14ac:dyDescent="0.25">
      <c r="A1" s="12"/>
      <c r="B1" s="13"/>
      <c r="C1" s="13"/>
      <c r="D1" s="13"/>
      <c r="E1" s="13"/>
      <c r="F1" s="13"/>
      <c r="G1" s="13"/>
      <c r="H1" s="13"/>
      <c r="I1" s="14"/>
    </row>
    <row r="2" spans="1:9" ht="35.25" customHeight="1" x14ac:dyDescent="0.25">
      <c r="A2" s="15"/>
      <c r="B2" s="16"/>
      <c r="C2" s="16"/>
      <c r="D2" s="16"/>
      <c r="E2" s="16"/>
      <c r="F2" s="16"/>
      <c r="G2" s="16"/>
      <c r="H2" s="16"/>
      <c r="I2" s="17"/>
    </row>
    <row r="3" spans="1:9" x14ac:dyDescent="0.25">
      <c r="A3" s="15"/>
      <c r="B3" s="16"/>
      <c r="C3" s="16"/>
      <c r="D3" s="16"/>
      <c r="E3" s="16"/>
      <c r="F3" s="16"/>
      <c r="G3" s="16"/>
      <c r="H3" s="16"/>
      <c r="I3" s="17"/>
    </row>
    <row r="4" spans="1:9" x14ac:dyDescent="0.25">
      <c r="A4" s="15"/>
      <c r="B4" s="16"/>
      <c r="C4" s="16"/>
      <c r="D4" s="16"/>
      <c r="E4" s="16"/>
      <c r="F4" s="16"/>
      <c r="G4" s="16"/>
      <c r="H4" s="16"/>
      <c r="I4" s="17"/>
    </row>
    <row r="5" spans="1:9" x14ac:dyDescent="0.25">
      <c r="A5" s="15"/>
      <c r="B5" s="16"/>
      <c r="C5" s="16"/>
      <c r="D5" s="16"/>
      <c r="E5" s="16"/>
      <c r="F5" s="16"/>
      <c r="G5" s="16"/>
      <c r="H5" s="16"/>
      <c r="I5" s="17"/>
    </row>
    <row r="6" spans="1:9" x14ac:dyDescent="0.25">
      <c r="A6" s="15"/>
      <c r="B6" s="16"/>
      <c r="C6" s="16"/>
      <c r="D6" s="16"/>
      <c r="E6" s="16"/>
      <c r="F6" s="16"/>
      <c r="G6" s="16"/>
      <c r="H6" s="16"/>
      <c r="I6" s="17"/>
    </row>
    <row r="7" spans="1:9" x14ac:dyDescent="0.25">
      <c r="A7" s="15"/>
      <c r="B7" s="16"/>
      <c r="C7" s="16"/>
      <c r="D7" s="16"/>
      <c r="E7" s="16"/>
      <c r="F7" s="16"/>
      <c r="G7" s="16"/>
      <c r="H7" s="16"/>
      <c r="I7" s="17"/>
    </row>
    <row r="8" spans="1:9" x14ac:dyDescent="0.25">
      <c r="A8" s="15"/>
      <c r="B8" s="16"/>
      <c r="C8" s="16"/>
      <c r="D8" s="16"/>
      <c r="E8" s="16"/>
      <c r="F8" s="16"/>
      <c r="G8" s="16"/>
      <c r="H8" s="16"/>
      <c r="I8" s="17"/>
    </row>
    <row r="9" spans="1:9" x14ac:dyDescent="0.25">
      <c r="A9" s="15"/>
      <c r="B9" s="16"/>
      <c r="C9" s="16"/>
      <c r="D9" s="16"/>
      <c r="E9" s="16"/>
      <c r="F9" s="16"/>
      <c r="G9" s="16"/>
      <c r="H9" s="16"/>
      <c r="I9" s="17"/>
    </row>
    <row r="10" spans="1:9" x14ac:dyDescent="0.25">
      <c r="A10" s="15"/>
      <c r="B10" s="16"/>
      <c r="C10" s="16"/>
      <c r="D10" s="16"/>
      <c r="E10" s="16"/>
      <c r="F10" s="16"/>
      <c r="G10" s="16"/>
      <c r="H10" s="16"/>
      <c r="I10" s="17"/>
    </row>
    <row r="11" spans="1:9" x14ac:dyDescent="0.25">
      <c r="A11" s="15"/>
      <c r="B11" s="16"/>
      <c r="C11" s="16"/>
      <c r="D11" s="16"/>
      <c r="E11" s="16"/>
      <c r="F11" s="16"/>
      <c r="G11" s="16"/>
      <c r="H11" s="16"/>
      <c r="I11" s="17"/>
    </row>
    <row r="12" spans="1:9" x14ac:dyDescent="0.25">
      <c r="A12" s="15"/>
      <c r="B12" s="16"/>
      <c r="C12" s="16"/>
      <c r="D12" s="16"/>
      <c r="E12" s="16"/>
      <c r="F12" s="16"/>
      <c r="G12" s="16"/>
      <c r="H12" s="16"/>
      <c r="I12" s="17"/>
    </row>
    <row r="13" spans="1:9" x14ac:dyDescent="0.25">
      <c r="A13" s="15"/>
      <c r="B13" s="16"/>
      <c r="C13" s="16"/>
      <c r="D13" s="16"/>
      <c r="E13" s="16"/>
      <c r="F13" s="16"/>
      <c r="G13" s="16"/>
      <c r="H13" s="16"/>
      <c r="I13" s="17"/>
    </row>
    <row r="14" spans="1:9" x14ac:dyDescent="0.25">
      <c r="A14" s="15"/>
      <c r="B14" s="16"/>
      <c r="C14" s="16"/>
      <c r="D14" s="16"/>
      <c r="E14" s="16"/>
      <c r="F14" s="16"/>
      <c r="G14" s="16"/>
      <c r="H14" s="16"/>
      <c r="I14" s="17"/>
    </row>
    <row r="15" spans="1:9" ht="42.75" customHeight="1" x14ac:dyDescent="0.25">
      <c r="A15" s="15"/>
      <c r="B15" s="16"/>
      <c r="C15" s="16"/>
      <c r="D15" s="16"/>
      <c r="E15" s="16"/>
      <c r="F15" s="16"/>
      <c r="G15" s="16"/>
      <c r="H15" s="16"/>
      <c r="I15" s="17"/>
    </row>
    <row r="16" spans="1:9" x14ac:dyDescent="0.25">
      <c r="A16" s="15"/>
      <c r="B16" s="16"/>
      <c r="C16" s="16"/>
      <c r="D16" s="16"/>
      <c r="E16" s="16"/>
      <c r="F16" s="16"/>
      <c r="G16" s="16"/>
      <c r="H16" s="16"/>
      <c r="I16" s="17"/>
    </row>
    <row r="17" spans="1:9" x14ac:dyDescent="0.25">
      <c r="A17" s="15"/>
      <c r="B17" s="16"/>
      <c r="C17" s="16"/>
      <c r="D17" s="16"/>
      <c r="E17" s="16"/>
      <c r="F17" s="16"/>
      <c r="G17" s="16"/>
      <c r="H17" s="16"/>
      <c r="I17" s="17"/>
    </row>
    <row r="18" spans="1:9" x14ac:dyDescent="0.25">
      <c r="A18" s="15"/>
      <c r="B18" s="16"/>
      <c r="C18" s="16"/>
      <c r="D18" s="16"/>
      <c r="E18" s="16"/>
      <c r="F18" s="16"/>
      <c r="G18" s="16"/>
      <c r="H18" s="16"/>
      <c r="I18" s="17"/>
    </row>
    <row r="19" spans="1:9" x14ac:dyDescent="0.25">
      <c r="A19" s="15"/>
      <c r="B19" s="16"/>
      <c r="C19" s="16"/>
      <c r="D19" s="16"/>
      <c r="E19" s="16"/>
      <c r="F19" s="16"/>
      <c r="G19" s="16"/>
      <c r="H19" s="16"/>
      <c r="I19" s="17"/>
    </row>
    <row r="20" spans="1:9" x14ac:dyDescent="0.25">
      <c r="A20" s="15"/>
      <c r="B20" s="16"/>
      <c r="C20" s="16"/>
      <c r="D20" s="16"/>
      <c r="E20" s="16"/>
      <c r="F20" s="16"/>
      <c r="G20" s="16"/>
      <c r="H20" s="16"/>
      <c r="I20" s="17"/>
    </row>
    <row r="21" spans="1:9" x14ac:dyDescent="0.25">
      <c r="A21" s="15"/>
      <c r="B21" s="16"/>
      <c r="C21" s="16"/>
      <c r="D21" s="16"/>
      <c r="E21" s="16"/>
      <c r="F21" s="16"/>
      <c r="G21" s="16"/>
      <c r="H21" s="16"/>
      <c r="I21" s="17"/>
    </row>
    <row r="22" spans="1:9" x14ac:dyDescent="0.25">
      <c r="A22" s="15"/>
      <c r="B22" s="16"/>
      <c r="C22" s="16"/>
      <c r="D22" s="16"/>
      <c r="E22" s="16"/>
      <c r="F22" s="16"/>
      <c r="G22" s="16"/>
      <c r="H22" s="16"/>
      <c r="I22" s="17"/>
    </row>
    <row r="23" spans="1:9" x14ac:dyDescent="0.25">
      <c r="A23" s="15"/>
      <c r="B23" s="16"/>
      <c r="C23" s="16"/>
      <c r="D23" s="16"/>
      <c r="E23" s="16"/>
      <c r="F23" s="16"/>
      <c r="G23" s="16"/>
      <c r="H23" s="16"/>
      <c r="I23" s="17"/>
    </row>
    <row r="24" spans="1:9" x14ac:dyDescent="0.25">
      <c r="A24" s="15"/>
      <c r="B24" s="16"/>
      <c r="C24" s="16"/>
      <c r="D24" s="16"/>
      <c r="E24" s="16"/>
      <c r="F24" s="16"/>
      <c r="G24" s="16"/>
      <c r="H24" s="16"/>
      <c r="I24" s="17"/>
    </row>
    <row r="25" spans="1:9" x14ac:dyDescent="0.25">
      <c r="A25" s="15"/>
      <c r="B25" s="16"/>
      <c r="C25" s="16"/>
      <c r="D25" s="16"/>
      <c r="E25" s="16"/>
      <c r="F25" s="16"/>
      <c r="G25" s="16"/>
      <c r="H25" s="16"/>
      <c r="I25" s="17"/>
    </row>
    <row r="26" spans="1:9" x14ac:dyDescent="0.25">
      <c r="A26" s="15"/>
      <c r="B26" s="16"/>
      <c r="C26" s="16"/>
      <c r="D26" s="16"/>
      <c r="E26" s="16"/>
      <c r="F26" s="16"/>
      <c r="G26" s="16"/>
      <c r="H26" s="16"/>
      <c r="I26" s="17"/>
    </row>
    <row r="27" spans="1:9" x14ac:dyDescent="0.25">
      <c r="A27" s="15"/>
      <c r="B27" s="16"/>
      <c r="C27" s="16"/>
      <c r="D27" s="16"/>
      <c r="E27" s="16"/>
      <c r="F27" s="16"/>
      <c r="G27" s="16"/>
      <c r="H27" s="16"/>
      <c r="I27" s="17"/>
    </row>
    <row r="28" spans="1:9" x14ac:dyDescent="0.25">
      <c r="A28" s="15"/>
      <c r="B28" s="16"/>
      <c r="C28" s="16"/>
      <c r="D28" s="16"/>
      <c r="E28" s="16"/>
      <c r="F28" s="16"/>
      <c r="G28" s="16"/>
      <c r="H28" s="16"/>
      <c r="I28" s="17"/>
    </row>
    <row r="29" spans="1:9" x14ac:dyDescent="0.25">
      <c r="A29" s="15"/>
      <c r="B29" s="16"/>
      <c r="C29" s="16"/>
      <c r="D29" s="16"/>
      <c r="E29" s="16"/>
      <c r="F29" s="16"/>
      <c r="G29" s="16"/>
      <c r="H29" s="16"/>
      <c r="I29" s="17"/>
    </row>
    <row r="30" spans="1:9" ht="42" customHeight="1" x14ac:dyDescent="0.25">
      <c r="A30" s="15"/>
      <c r="B30" s="16"/>
      <c r="C30" s="16"/>
      <c r="D30" s="16"/>
      <c r="E30" s="16"/>
      <c r="F30" s="16"/>
      <c r="G30" s="16"/>
      <c r="H30" s="16"/>
      <c r="I30" s="17"/>
    </row>
    <row r="31" spans="1:9" x14ac:dyDescent="0.25">
      <c r="A31" s="15"/>
      <c r="B31" s="16"/>
      <c r="C31" s="16"/>
      <c r="D31" s="16"/>
      <c r="E31" s="16"/>
      <c r="F31" s="16"/>
      <c r="G31" s="16"/>
      <c r="H31" s="16"/>
      <c r="I31" s="17"/>
    </row>
    <row r="32" spans="1:9" ht="20.25" customHeight="1" x14ac:dyDescent="0.25">
      <c r="A32" s="15"/>
      <c r="B32" s="16"/>
      <c r="C32" s="16"/>
      <c r="D32" s="16"/>
      <c r="E32" s="16"/>
      <c r="F32" s="16"/>
      <c r="G32" s="16"/>
      <c r="H32" s="16"/>
      <c r="I32" s="17"/>
    </row>
    <row r="33" spans="1:9" ht="20.25" customHeight="1" x14ac:dyDescent="0.25">
      <c r="A33" s="15"/>
      <c r="B33" s="16"/>
      <c r="C33" s="16"/>
      <c r="D33" s="16"/>
      <c r="E33" s="16"/>
      <c r="F33" s="16"/>
      <c r="G33" s="16"/>
      <c r="H33" s="16"/>
      <c r="I33" s="17"/>
    </row>
    <row r="34" spans="1:9" ht="20.25" customHeight="1" x14ac:dyDescent="0.25">
      <c r="A34" s="15"/>
      <c r="B34" s="16"/>
      <c r="C34" s="16"/>
      <c r="D34" s="16"/>
      <c r="E34" s="16"/>
      <c r="F34" s="16"/>
      <c r="G34" s="16"/>
      <c r="H34" s="16"/>
      <c r="I34" s="17"/>
    </row>
    <row r="35" spans="1:9" ht="20.25" customHeight="1" x14ac:dyDescent="0.25">
      <c r="A35" s="15"/>
      <c r="B35" s="16"/>
      <c r="C35" s="16"/>
      <c r="D35" s="16"/>
      <c r="E35" s="16"/>
      <c r="F35" s="16"/>
      <c r="G35" s="16"/>
      <c r="H35" s="16"/>
      <c r="I35" s="17"/>
    </row>
    <row r="36" spans="1:9" ht="20.25" customHeight="1" x14ac:dyDescent="0.25">
      <c r="A36" s="44" t="s">
        <v>146</v>
      </c>
      <c r="B36" s="45"/>
      <c r="C36" s="45"/>
      <c r="D36" s="45"/>
      <c r="E36" s="45"/>
      <c r="F36" s="45"/>
      <c r="G36" s="45"/>
      <c r="H36" s="45"/>
      <c r="I36" s="46"/>
    </row>
    <row r="37" spans="1:9" ht="20.25" customHeight="1" x14ac:dyDescent="0.25">
      <c r="A37" s="15"/>
      <c r="B37" s="16"/>
      <c r="C37" s="16"/>
      <c r="D37" s="16"/>
      <c r="E37" s="16"/>
      <c r="F37" s="16"/>
      <c r="G37" s="16"/>
      <c r="H37" s="16"/>
      <c r="I37" s="17"/>
    </row>
    <row r="38" spans="1:9" ht="20.25" customHeight="1" x14ac:dyDescent="0.25">
      <c r="A38" s="15"/>
      <c r="B38" s="16"/>
      <c r="C38" s="16"/>
      <c r="D38" s="16"/>
      <c r="E38" s="16"/>
      <c r="F38" s="16"/>
      <c r="G38" s="16"/>
      <c r="H38" s="16"/>
      <c r="I38" s="17"/>
    </row>
    <row r="39" spans="1:9" x14ac:dyDescent="0.25">
      <c r="A39" s="15"/>
      <c r="B39" s="16"/>
      <c r="C39" s="16"/>
      <c r="D39" s="16"/>
      <c r="E39" s="16"/>
      <c r="F39" s="16"/>
      <c r="G39" s="16"/>
      <c r="H39" s="16"/>
      <c r="I39" s="17"/>
    </row>
    <row r="40" spans="1:9" x14ac:dyDescent="0.25">
      <c r="A40" s="15"/>
      <c r="B40" s="16"/>
      <c r="C40" s="16"/>
      <c r="D40" s="16"/>
      <c r="E40" s="16"/>
      <c r="F40" s="16"/>
      <c r="G40" s="16"/>
      <c r="H40" s="16"/>
      <c r="I40" s="17"/>
    </row>
    <row r="41" spans="1:9" x14ac:dyDescent="0.25">
      <c r="A41" s="15"/>
      <c r="B41" s="16"/>
      <c r="C41" s="16"/>
      <c r="D41" s="16"/>
      <c r="E41" s="16"/>
      <c r="F41" s="16"/>
      <c r="G41" s="16"/>
      <c r="H41" s="16"/>
      <c r="I41" s="17"/>
    </row>
    <row r="42" spans="1:9" x14ac:dyDescent="0.25">
      <c r="A42" s="15"/>
      <c r="B42" s="16"/>
      <c r="C42" s="16"/>
      <c r="D42" s="16"/>
      <c r="E42" s="16"/>
      <c r="F42" s="16"/>
      <c r="G42" s="16"/>
      <c r="H42" s="16"/>
      <c r="I42" s="17"/>
    </row>
    <row r="43" spans="1:9" x14ac:dyDescent="0.25">
      <c r="A43" s="15"/>
      <c r="B43" s="16"/>
      <c r="C43" s="16"/>
      <c r="D43" s="16"/>
      <c r="E43" s="16"/>
      <c r="F43" s="16"/>
      <c r="G43" s="16"/>
      <c r="H43" s="16"/>
      <c r="I43" s="17"/>
    </row>
    <row r="44" spans="1:9" x14ac:dyDescent="0.25">
      <c r="A44" s="15"/>
      <c r="B44" s="16"/>
      <c r="C44" s="16"/>
      <c r="D44" s="16"/>
      <c r="E44" s="16"/>
      <c r="F44" s="16"/>
      <c r="G44" s="16"/>
      <c r="H44" s="16"/>
      <c r="I44" s="17"/>
    </row>
    <row r="45" spans="1:9" x14ac:dyDescent="0.25">
      <c r="A45" s="15"/>
      <c r="B45" s="16"/>
      <c r="C45" s="16"/>
      <c r="D45" s="16"/>
      <c r="E45" s="16"/>
      <c r="F45" s="16"/>
      <c r="G45" s="16"/>
      <c r="H45" s="16"/>
      <c r="I45" s="17"/>
    </row>
    <row r="46" spans="1:9" ht="15.75" thickBot="1" x14ac:dyDescent="0.3">
      <c r="A46" s="18"/>
      <c r="B46" s="19"/>
      <c r="C46" s="19"/>
      <c r="D46" s="19"/>
      <c r="E46" s="19"/>
      <c r="F46" s="19"/>
      <c r="G46" s="19"/>
      <c r="H46" s="19"/>
      <c r="I46" s="20"/>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zoomScale="80" zoomScaleNormal="80" zoomScaleSheetLayoutView="85" workbookViewId="0">
      <selection activeCell="C7" sqref="C7:F7"/>
    </sheetView>
  </sheetViews>
  <sheetFormatPr baseColWidth="10" defaultColWidth="11.5703125" defaultRowHeight="15" x14ac:dyDescent="0.2"/>
  <cols>
    <col min="1" max="1" width="23.5703125" style="2" customWidth="1"/>
    <col min="2" max="2" width="20.140625" style="2" customWidth="1"/>
    <col min="3" max="3" width="15.140625" style="2" customWidth="1"/>
    <col min="4" max="6" width="10.7109375" style="2" customWidth="1"/>
    <col min="7" max="7" width="15.7109375" style="2" customWidth="1"/>
    <col min="8" max="8" width="30" style="2" customWidth="1"/>
    <col min="9" max="9" width="20.85546875" style="43" customWidth="1"/>
    <col min="10" max="10" width="21.85546875" style="2" customWidth="1"/>
    <col min="11" max="11" width="16" style="2" customWidth="1"/>
    <col min="12" max="12" width="15.42578125" style="2" customWidth="1"/>
    <col min="13" max="13" width="105" style="2" customWidth="1"/>
    <col min="14" max="14" width="30" style="2" customWidth="1"/>
    <col min="15" max="15" width="14.7109375" style="2" bestFit="1" customWidth="1"/>
    <col min="16" max="16384" width="11.5703125" style="2"/>
  </cols>
  <sheetData>
    <row r="1" spans="1:13" ht="24" customHeight="1" x14ac:dyDescent="0.2">
      <c r="A1" s="64"/>
      <c r="B1" s="64"/>
      <c r="C1" s="64"/>
      <c r="D1" s="64"/>
      <c r="E1" s="65" t="s">
        <v>0</v>
      </c>
      <c r="F1" s="66"/>
      <c r="G1" s="67"/>
      <c r="H1" s="67"/>
      <c r="I1" s="67"/>
      <c r="J1" s="67"/>
      <c r="K1" s="67"/>
      <c r="L1" s="68"/>
      <c r="M1" s="1" t="s">
        <v>1</v>
      </c>
    </row>
    <row r="2" spans="1:13" s="3" customFormat="1" ht="24.75" customHeight="1" x14ac:dyDescent="0.2">
      <c r="A2" s="64"/>
      <c r="B2" s="64"/>
      <c r="C2" s="64"/>
      <c r="D2" s="64"/>
      <c r="E2" s="69"/>
      <c r="F2" s="70"/>
      <c r="G2" s="71"/>
      <c r="H2" s="71"/>
      <c r="I2" s="71"/>
      <c r="J2" s="71"/>
      <c r="K2" s="71"/>
      <c r="L2" s="72"/>
      <c r="M2" s="1" t="s">
        <v>2</v>
      </c>
    </row>
    <row r="3" spans="1:13" s="3" customFormat="1" ht="22.5" customHeight="1" x14ac:dyDescent="0.2">
      <c r="A3" s="64"/>
      <c r="B3" s="64"/>
      <c r="C3" s="64"/>
      <c r="D3" s="64"/>
      <c r="E3" s="73"/>
      <c r="F3" s="74"/>
      <c r="G3" s="74"/>
      <c r="H3" s="74"/>
      <c r="I3" s="74"/>
      <c r="J3" s="74"/>
      <c r="K3" s="74"/>
      <c r="L3" s="75"/>
      <c r="M3" s="4" t="s">
        <v>3</v>
      </c>
    </row>
    <row r="4" spans="1:13" s="3" customFormat="1" ht="15.75" customHeight="1" x14ac:dyDescent="0.2">
      <c r="G4" s="76"/>
      <c r="H4" s="76"/>
      <c r="I4" s="76"/>
      <c r="J4" s="76"/>
      <c r="K4" s="76"/>
      <c r="L4" s="76"/>
      <c r="M4" s="76"/>
    </row>
    <row r="5" spans="1:13" s="3" customFormat="1" ht="29.45" customHeight="1" x14ac:dyDescent="0.2">
      <c r="A5" s="77" t="s">
        <v>21</v>
      </c>
      <c r="B5" s="77"/>
      <c r="C5" s="77"/>
      <c r="D5" s="77"/>
      <c r="E5" s="77"/>
      <c r="F5" s="77"/>
      <c r="G5" s="77"/>
      <c r="H5" s="77"/>
      <c r="I5" s="77"/>
      <c r="J5" s="77"/>
      <c r="K5" s="77"/>
      <c r="L5" s="77"/>
      <c r="M5" s="77"/>
    </row>
    <row r="6" spans="1:13" s="3" customFormat="1" x14ac:dyDescent="0.2">
      <c r="I6" s="42"/>
      <c r="M6" s="5"/>
    </row>
    <row r="7" spans="1:13" s="6" customFormat="1" ht="47.45" customHeight="1" x14ac:dyDescent="0.2">
      <c r="A7" s="78" t="s">
        <v>4</v>
      </c>
      <c r="B7" s="78" t="s">
        <v>22</v>
      </c>
      <c r="C7" s="79" t="s">
        <v>28</v>
      </c>
      <c r="D7" s="80"/>
      <c r="E7" s="80"/>
      <c r="F7" s="81"/>
      <c r="G7" s="82" t="s">
        <v>5</v>
      </c>
      <c r="H7" s="78" t="s">
        <v>6</v>
      </c>
      <c r="I7" s="78" t="s">
        <v>7</v>
      </c>
      <c r="J7" s="78" t="s">
        <v>8</v>
      </c>
      <c r="K7" s="82" t="s">
        <v>27</v>
      </c>
      <c r="L7" s="82" t="s">
        <v>9</v>
      </c>
      <c r="M7" s="82" t="s">
        <v>141</v>
      </c>
    </row>
    <row r="8" spans="1:13" ht="27" customHeight="1" x14ac:dyDescent="0.2">
      <c r="A8" s="78"/>
      <c r="B8" s="78"/>
      <c r="C8" s="22" t="s">
        <v>10</v>
      </c>
      <c r="D8" s="7" t="s">
        <v>11</v>
      </c>
      <c r="E8" s="7" t="s">
        <v>12</v>
      </c>
      <c r="F8" s="21" t="s">
        <v>13</v>
      </c>
      <c r="G8" s="82"/>
      <c r="H8" s="78"/>
      <c r="I8" s="78"/>
      <c r="J8" s="78"/>
      <c r="K8" s="82"/>
      <c r="L8" s="82"/>
      <c r="M8" s="82"/>
    </row>
    <row r="9" spans="1:13" ht="312.75" customHeight="1" x14ac:dyDescent="0.2">
      <c r="A9" s="47" t="s">
        <v>14</v>
      </c>
      <c r="B9" s="51" t="s">
        <v>23</v>
      </c>
      <c r="C9" s="54" t="s">
        <v>29</v>
      </c>
      <c r="D9" s="57" t="s">
        <v>26</v>
      </c>
      <c r="E9" s="57" t="s">
        <v>26</v>
      </c>
      <c r="F9" s="57" t="s">
        <v>26</v>
      </c>
      <c r="G9" s="60" t="s">
        <v>29</v>
      </c>
      <c r="H9" s="23" t="s">
        <v>15</v>
      </c>
      <c r="I9" s="38" t="s">
        <v>16</v>
      </c>
      <c r="J9" s="39" t="s">
        <v>147</v>
      </c>
      <c r="K9" s="11" t="s">
        <v>29</v>
      </c>
      <c r="L9" s="10" t="s">
        <v>29</v>
      </c>
      <c r="M9" s="41" t="s">
        <v>123</v>
      </c>
    </row>
    <row r="10" spans="1:13" ht="162" customHeight="1" x14ac:dyDescent="0.2">
      <c r="A10" s="48"/>
      <c r="B10" s="53"/>
      <c r="C10" s="56"/>
      <c r="D10" s="59"/>
      <c r="E10" s="59"/>
      <c r="F10" s="59"/>
      <c r="G10" s="62"/>
      <c r="H10" s="23" t="s">
        <v>124</v>
      </c>
      <c r="I10" s="38" t="s">
        <v>16</v>
      </c>
      <c r="J10" s="39" t="s">
        <v>148</v>
      </c>
      <c r="K10" s="11" t="s">
        <v>29</v>
      </c>
      <c r="L10" s="10" t="s">
        <v>29</v>
      </c>
      <c r="M10" s="90" t="s">
        <v>104</v>
      </c>
    </row>
    <row r="11" spans="1:13" ht="178.5" customHeight="1" x14ac:dyDescent="0.2">
      <c r="A11" s="48"/>
      <c r="B11" s="51" t="s">
        <v>24</v>
      </c>
      <c r="C11" s="54">
        <v>2413</v>
      </c>
      <c r="D11" s="57" t="s">
        <v>26</v>
      </c>
      <c r="E11" s="57" t="s">
        <v>26</v>
      </c>
      <c r="F11" s="57" t="s">
        <v>26</v>
      </c>
      <c r="G11" s="60" t="s">
        <v>29</v>
      </c>
      <c r="H11" s="23" t="s">
        <v>17</v>
      </c>
      <c r="I11" s="38" t="s">
        <v>16</v>
      </c>
      <c r="J11" s="39" t="s">
        <v>149</v>
      </c>
      <c r="K11" s="11" t="s">
        <v>29</v>
      </c>
      <c r="L11" s="10" t="s">
        <v>29</v>
      </c>
      <c r="M11" s="90" t="s">
        <v>125</v>
      </c>
    </row>
    <row r="12" spans="1:13" ht="104.25" customHeight="1" x14ac:dyDescent="0.2">
      <c r="A12" s="48"/>
      <c r="B12" s="52"/>
      <c r="C12" s="55"/>
      <c r="D12" s="58"/>
      <c r="E12" s="58"/>
      <c r="F12" s="58"/>
      <c r="G12" s="61"/>
      <c r="H12" s="47" t="s">
        <v>18</v>
      </c>
      <c r="I12" s="47" t="s">
        <v>16</v>
      </c>
      <c r="J12" s="39" t="s">
        <v>150</v>
      </c>
      <c r="K12" s="11">
        <v>2413</v>
      </c>
      <c r="L12" s="10">
        <v>0.26516483516483502</v>
      </c>
      <c r="M12" s="91" t="s">
        <v>105</v>
      </c>
    </row>
    <row r="13" spans="1:13" ht="87.75" customHeight="1" x14ac:dyDescent="0.2">
      <c r="A13" s="48"/>
      <c r="B13" s="53"/>
      <c r="C13" s="56"/>
      <c r="D13" s="59"/>
      <c r="E13" s="59"/>
      <c r="F13" s="59"/>
      <c r="G13" s="62"/>
      <c r="H13" s="49"/>
      <c r="I13" s="49"/>
      <c r="J13" s="39" t="s">
        <v>151</v>
      </c>
      <c r="K13" s="11" t="s">
        <v>29</v>
      </c>
      <c r="L13" s="10" t="s">
        <v>29</v>
      </c>
      <c r="M13" s="92"/>
    </row>
    <row r="14" spans="1:13" ht="96.95" customHeight="1" x14ac:dyDescent="0.2">
      <c r="A14" s="48"/>
      <c r="B14" s="51" t="s">
        <v>25</v>
      </c>
      <c r="C14" s="54" t="s">
        <v>29</v>
      </c>
      <c r="D14" s="57" t="s">
        <v>26</v>
      </c>
      <c r="E14" s="57" t="s">
        <v>26</v>
      </c>
      <c r="F14" s="57" t="s">
        <v>26</v>
      </c>
      <c r="G14" s="60" t="s">
        <v>29</v>
      </c>
      <c r="H14" s="47" t="s">
        <v>30</v>
      </c>
      <c r="I14" s="47" t="s">
        <v>16</v>
      </c>
      <c r="J14" s="39" t="s">
        <v>152</v>
      </c>
      <c r="K14" s="11" t="s">
        <v>29</v>
      </c>
      <c r="L14" s="10" t="s">
        <v>29</v>
      </c>
      <c r="M14" s="91" t="s">
        <v>126</v>
      </c>
    </row>
    <row r="15" spans="1:13" ht="59.25" customHeight="1" x14ac:dyDescent="0.2">
      <c r="A15" s="49"/>
      <c r="B15" s="53"/>
      <c r="C15" s="56"/>
      <c r="D15" s="59"/>
      <c r="E15" s="59"/>
      <c r="F15" s="59"/>
      <c r="G15" s="62"/>
      <c r="H15" s="49"/>
      <c r="I15" s="49"/>
      <c r="J15" s="39" t="s">
        <v>153</v>
      </c>
      <c r="K15" s="11" t="s">
        <v>29</v>
      </c>
      <c r="L15" s="10" t="s">
        <v>29</v>
      </c>
      <c r="M15" s="92"/>
    </row>
    <row r="16" spans="1:13" ht="85.5" customHeight="1" x14ac:dyDescent="0.2">
      <c r="A16" s="47" t="s">
        <v>31</v>
      </c>
      <c r="B16" s="51" t="s">
        <v>32</v>
      </c>
      <c r="C16" s="54" t="s">
        <v>29</v>
      </c>
      <c r="D16" s="57" t="s">
        <v>26</v>
      </c>
      <c r="E16" s="57" t="s">
        <v>26</v>
      </c>
      <c r="F16" s="57" t="s">
        <v>26</v>
      </c>
      <c r="G16" s="60" t="s">
        <v>29</v>
      </c>
      <c r="H16" s="24" t="s">
        <v>33</v>
      </c>
      <c r="I16" s="37" t="s">
        <v>37</v>
      </c>
      <c r="J16" s="39" t="s">
        <v>154</v>
      </c>
      <c r="K16" s="11" t="s">
        <v>29</v>
      </c>
      <c r="L16" s="10" t="s">
        <v>29</v>
      </c>
      <c r="M16" s="90" t="s">
        <v>106</v>
      </c>
    </row>
    <row r="17" spans="1:14" ht="130.5" customHeight="1" x14ac:dyDescent="0.2">
      <c r="A17" s="48"/>
      <c r="B17" s="52"/>
      <c r="C17" s="55"/>
      <c r="D17" s="58"/>
      <c r="E17" s="58"/>
      <c r="F17" s="58"/>
      <c r="G17" s="61"/>
      <c r="H17" s="24" t="s">
        <v>34</v>
      </c>
      <c r="I17" s="37" t="s">
        <v>37</v>
      </c>
      <c r="J17" s="39" t="s">
        <v>155</v>
      </c>
      <c r="K17" s="11" t="s">
        <v>29</v>
      </c>
      <c r="L17" s="10" t="s">
        <v>29</v>
      </c>
      <c r="M17" s="90" t="s">
        <v>107</v>
      </c>
    </row>
    <row r="18" spans="1:14" ht="192" customHeight="1" x14ac:dyDescent="0.2">
      <c r="A18" s="48"/>
      <c r="B18" s="52"/>
      <c r="C18" s="55"/>
      <c r="D18" s="58"/>
      <c r="E18" s="58"/>
      <c r="F18" s="58"/>
      <c r="G18" s="61"/>
      <c r="H18" s="24" t="s">
        <v>35</v>
      </c>
      <c r="I18" s="37" t="s">
        <v>37</v>
      </c>
      <c r="J18" s="39" t="s">
        <v>156</v>
      </c>
      <c r="K18" s="11" t="s">
        <v>29</v>
      </c>
      <c r="L18" s="10" t="s">
        <v>29</v>
      </c>
      <c r="M18" s="90" t="s">
        <v>108</v>
      </c>
    </row>
    <row r="19" spans="1:14" ht="57" customHeight="1" x14ac:dyDescent="0.2">
      <c r="A19" s="48"/>
      <c r="B19" s="52"/>
      <c r="C19" s="55"/>
      <c r="D19" s="58"/>
      <c r="E19" s="58"/>
      <c r="F19" s="58"/>
      <c r="G19" s="61"/>
      <c r="H19" s="47" t="s">
        <v>36</v>
      </c>
      <c r="I19" s="47" t="s">
        <v>37</v>
      </c>
      <c r="J19" s="39" t="s">
        <v>157</v>
      </c>
      <c r="K19" s="11" t="s">
        <v>29</v>
      </c>
      <c r="L19" s="10" t="s">
        <v>29</v>
      </c>
      <c r="M19" s="91" t="s">
        <v>109</v>
      </c>
    </row>
    <row r="20" spans="1:14" ht="86.25" x14ac:dyDescent="0.2">
      <c r="A20" s="48"/>
      <c r="B20" s="53"/>
      <c r="C20" s="56"/>
      <c r="D20" s="59"/>
      <c r="E20" s="59"/>
      <c r="F20" s="59"/>
      <c r="G20" s="62"/>
      <c r="H20" s="49"/>
      <c r="I20" s="49"/>
      <c r="J20" s="39" t="s">
        <v>158</v>
      </c>
      <c r="K20" s="11" t="s">
        <v>29</v>
      </c>
      <c r="L20" s="10" t="s">
        <v>29</v>
      </c>
      <c r="M20" s="92"/>
    </row>
    <row r="21" spans="1:14" ht="57" x14ac:dyDescent="0.2">
      <c r="A21" s="48"/>
      <c r="B21" s="25" t="s">
        <v>38</v>
      </c>
      <c r="C21" s="27" t="s">
        <v>29</v>
      </c>
      <c r="D21" s="9" t="s">
        <v>26</v>
      </c>
      <c r="E21" s="9" t="s">
        <v>26</v>
      </c>
      <c r="F21" s="9" t="s">
        <v>26</v>
      </c>
      <c r="G21" s="28" t="s">
        <v>29</v>
      </c>
      <c r="H21" s="24" t="s">
        <v>39</v>
      </c>
      <c r="I21" s="37" t="s">
        <v>37</v>
      </c>
      <c r="J21" s="40" t="s">
        <v>159</v>
      </c>
      <c r="K21" s="11" t="s">
        <v>29</v>
      </c>
      <c r="L21" s="10" t="s">
        <v>29</v>
      </c>
      <c r="M21" s="90" t="s">
        <v>58</v>
      </c>
    </row>
    <row r="22" spans="1:14" ht="207.75" customHeight="1" x14ac:dyDescent="0.2">
      <c r="A22" s="49"/>
      <c r="B22" s="25" t="s">
        <v>143</v>
      </c>
      <c r="C22" s="27">
        <v>104</v>
      </c>
      <c r="D22" s="9" t="s">
        <v>26</v>
      </c>
      <c r="E22" s="9" t="s">
        <v>26</v>
      </c>
      <c r="F22" s="9" t="s">
        <v>26</v>
      </c>
      <c r="G22" s="28">
        <f>+K22/535</f>
        <v>0.19439252336448598</v>
      </c>
      <c r="H22" s="24" t="s">
        <v>40</v>
      </c>
      <c r="I22" s="37" t="s">
        <v>37</v>
      </c>
      <c r="J22" s="40" t="s">
        <v>160</v>
      </c>
      <c r="K22" s="11">
        <v>104</v>
      </c>
      <c r="L22" s="34">
        <f>+K22/535</f>
        <v>0.19439252336448598</v>
      </c>
      <c r="M22" s="90" t="s">
        <v>127</v>
      </c>
    </row>
    <row r="23" spans="1:14" ht="176.25" customHeight="1" x14ac:dyDescent="0.2">
      <c r="A23" s="47" t="s">
        <v>41</v>
      </c>
      <c r="B23" s="51" t="s">
        <v>42</v>
      </c>
      <c r="C23" s="57">
        <f>+K24</f>
        <v>7817</v>
      </c>
      <c r="D23" s="9" t="s">
        <v>26</v>
      </c>
      <c r="E23" s="9" t="s">
        <v>26</v>
      </c>
      <c r="F23" s="9" t="s">
        <v>26</v>
      </c>
      <c r="G23" s="60">
        <f>+C23/1053900</f>
        <v>7.417212259227631E-3</v>
      </c>
      <c r="H23" s="24" t="s">
        <v>43</v>
      </c>
      <c r="I23" s="8" t="s">
        <v>46</v>
      </c>
      <c r="J23" s="39" t="s">
        <v>26</v>
      </c>
      <c r="K23" s="11" t="s">
        <v>29</v>
      </c>
      <c r="L23" s="10" t="s">
        <v>29</v>
      </c>
      <c r="M23" s="93" t="s">
        <v>128</v>
      </c>
    </row>
    <row r="24" spans="1:14" ht="134.25" customHeight="1" x14ac:dyDescent="0.2">
      <c r="A24" s="48"/>
      <c r="B24" s="52"/>
      <c r="C24" s="55"/>
      <c r="D24" s="9" t="s">
        <v>26</v>
      </c>
      <c r="E24" s="9" t="s">
        <v>26</v>
      </c>
      <c r="F24" s="9" t="s">
        <v>26</v>
      </c>
      <c r="G24" s="61"/>
      <c r="H24" s="24" t="s">
        <v>44</v>
      </c>
      <c r="I24" s="8" t="s">
        <v>46</v>
      </c>
      <c r="J24" s="39" t="s">
        <v>161</v>
      </c>
      <c r="K24" s="11">
        <v>7817</v>
      </c>
      <c r="L24" s="10">
        <f>+K24/33000</f>
        <v>0.23687878787878788</v>
      </c>
      <c r="M24" s="93" t="s">
        <v>110</v>
      </c>
    </row>
    <row r="25" spans="1:14" ht="92.25" customHeight="1" x14ac:dyDescent="0.2">
      <c r="A25" s="48"/>
      <c r="B25" s="53"/>
      <c r="C25" s="56"/>
      <c r="D25" s="9" t="s">
        <v>26</v>
      </c>
      <c r="E25" s="9" t="s">
        <v>26</v>
      </c>
      <c r="F25" s="9" t="s">
        <v>26</v>
      </c>
      <c r="G25" s="62"/>
      <c r="H25" s="24" t="s">
        <v>45</v>
      </c>
      <c r="I25" s="8" t="s">
        <v>46</v>
      </c>
      <c r="J25" s="39" t="s">
        <v>162</v>
      </c>
      <c r="K25" s="11" t="s">
        <v>29</v>
      </c>
      <c r="L25" s="10" t="s">
        <v>29</v>
      </c>
      <c r="M25" s="93" t="s">
        <v>111</v>
      </c>
    </row>
    <row r="26" spans="1:14" ht="145.5" customHeight="1" x14ac:dyDescent="0.2">
      <c r="A26" s="48"/>
      <c r="B26" s="51" t="s">
        <v>49</v>
      </c>
      <c r="C26" s="57">
        <f>+K26</f>
        <v>39330</v>
      </c>
      <c r="D26" s="57" t="s">
        <v>26</v>
      </c>
      <c r="E26" s="57" t="s">
        <v>26</v>
      </c>
      <c r="F26" s="57" t="s">
        <v>26</v>
      </c>
      <c r="G26" s="60">
        <f>+C26/900000</f>
        <v>4.3700000000000003E-2</v>
      </c>
      <c r="H26" s="24" t="s">
        <v>47</v>
      </c>
      <c r="I26" s="8" t="s">
        <v>46</v>
      </c>
      <c r="J26" s="39" t="s">
        <v>163</v>
      </c>
      <c r="K26" s="11">
        <f>38730+600</f>
        <v>39330</v>
      </c>
      <c r="L26" s="10">
        <f>+K26/315000</f>
        <v>0.12485714285714286</v>
      </c>
      <c r="M26" s="93" t="s">
        <v>144</v>
      </c>
    </row>
    <row r="27" spans="1:14" ht="310.5" customHeight="1" x14ac:dyDescent="0.2">
      <c r="A27" s="49"/>
      <c r="B27" s="53"/>
      <c r="C27" s="56"/>
      <c r="D27" s="59"/>
      <c r="E27" s="59"/>
      <c r="F27" s="59"/>
      <c r="G27" s="62"/>
      <c r="H27" s="24" t="s">
        <v>48</v>
      </c>
      <c r="I27" s="8" t="s">
        <v>46</v>
      </c>
      <c r="J27" s="39" t="s">
        <v>164</v>
      </c>
      <c r="K27" s="11" t="s">
        <v>29</v>
      </c>
      <c r="L27" s="10" t="s">
        <v>29</v>
      </c>
      <c r="M27" s="33" t="s">
        <v>112</v>
      </c>
      <c r="N27" s="35"/>
    </row>
    <row r="28" spans="1:14" ht="91.5" customHeight="1" x14ac:dyDescent="0.2">
      <c r="A28" s="47" t="s">
        <v>50</v>
      </c>
      <c r="B28" s="51" t="s">
        <v>51</v>
      </c>
      <c r="C28" s="54" t="s">
        <v>29</v>
      </c>
      <c r="D28" s="57" t="s">
        <v>26</v>
      </c>
      <c r="E28" s="57" t="s">
        <v>26</v>
      </c>
      <c r="F28" s="57" t="s">
        <v>26</v>
      </c>
      <c r="G28" s="60" t="s">
        <v>29</v>
      </c>
      <c r="H28" s="47" t="s">
        <v>52</v>
      </c>
      <c r="I28" s="47" t="s">
        <v>37</v>
      </c>
      <c r="J28" s="39" t="s">
        <v>165</v>
      </c>
      <c r="K28" s="11" t="s">
        <v>29</v>
      </c>
      <c r="L28" s="10" t="s">
        <v>29</v>
      </c>
      <c r="M28" s="94" t="s">
        <v>129</v>
      </c>
    </row>
    <row r="29" spans="1:14" ht="72" customHeight="1" x14ac:dyDescent="0.2">
      <c r="A29" s="48"/>
      <c r="B29" s="53"/>
      <c r="C29" s="56"/>
      <c r="D29" s="59"/>
      <c r="E29" s="59"/>
      <c r="F29" s="59"/>
      <c r="G29" s="62"/>
      <c r="H29" s="49"/>
      <c r="I29" s="49"/>
      <c r="J29" s="39" t="s">
        <v>166</v>
      </c>
      <c r="K29" s="11" t="s">
        <v>29</v>
      </c>
      <c r="L29" s="10" t="s">
        <v>29</v>
      </c>
      <c r="M29" s="95"/>
    </row>
    <row r="30" spans="1:14" ht="71.25" customHeight="1" x14ac:dyDescent="0.2">
      <c r="A30" s="48"/>
      <c r="B30" s="63" t="s">
        <v>53</v>
      </c>
      <c r="C30" s="54" t="s">
        <v>29</v>
      </c>
      <c r="D30" s="57" t="s">
        <v>26</v>
      </c>
      <c r="E30" s="57" t="s">
        <v>26</v>
      </c>
      <c r="F30" s="57" t="s">
        <v>26</v>
      </c>
      <c r="G30" s="60" t="s">
        <v>29</v>
      </c>
      <c r="H30" s="47" t="s">
        <v>54</v>
      </c>
      <c r="I30" s="47" t="s">
        <v>37</v>
      </c>
      <c r="J30" s="39" t="s">
        <v>167</v>
      </c>
      <c r="K30" s="11" t="s">
        <v>29</v>
      </c>
      <c r="L30" s="10" t="s">
        <v>29</v>
      </c>
      <c r="M30" s="94" t="s">
        <v>130</v>
      </c>
    </row>
    <row r="31" spans="1:14" ht="60" customHeight="1" x14ac:dyDescent="0.2">
      <c r="A31" s="48"/>
      <c r="B31" s="53"/>
      <c r="C31" s="56"/>
      <c r="D31" s="59"/>
      <c r="E31" s="59"/>
      <c r="F31" s="59"/>
      <c r="G31" s="62"/>
      <c r="H31" s="49"/>
      <c r="I31" s="49"/>
      <c r="J31" s="39" t="s">
        <v>166</v>
      </c>
      <c r="K31" s="11" t="s">
        <v>29</v>
      </c>
      <c r="L31" s="10" t="s">
        <v>29</v>
      </c>
      <c r="M31" s="95"/>
    </row>
    <row r="32" spans="1:14" ht="51" x14ac:dyDescent="0.2">
      <c r="A32" s="48"/>
      <c r="B32" s="63" t="s">
        <v>57</v>
      </c>
      <c r="C32" s="54" t="s">
        <v>29</v>
      </c>
      <c r="D32" s="57" t="s">
        <v>26</v>
      </c>
      <c r="E32" s="57" t="s">
        <v>26</v>
      </c>
      <c r="F32" s="57" t="s">
        <v>26</v>
      </c>
      <c r="G32" s="60" t="s">
        <v>29</v>
      </c>
      <c r="H32" s="32" t="s">
        <v>55</v>
      </c>
      <c r="I32" s="36" t="s">
        <v>113</v>
      </c>
      <c r="J32" s="39" t="s">
        <v>153</v>
      </c>
      <c r="K32" s="11" t="s">
        <v>29</v>
      </c>
      <c r="L32" s="10" t="s">
        <v>29</v>
      </c>
      <c r="M32" s="93" t="s">
        <v>114</v>
      </c>
    </row>
    <row r="33" spans="1:13" ht="57.75" x14ac:dyDescent="0.2">
      <c r="A33" s="49"/>
      <c r="B33" s="53"/>
      <c r="C33" s="56"/>
      <c r="D33" s="59"/>
      <c r="E33" s="59"/>
      <c r="F33" s="59"/>
      <c r="G33" s="62"/>
      <c r="H33" s="24" t="s">
        <v>56</v>
      </c>
      <c r="I33" s="38" t="s">
        <v>113</v>
      </c>
      <c r="J33" s="39" t="s">
        <v>168</v>
      </c>
      <c r="K33" s="11">
        <v>0</v>
      </c>
      <c r="L33" s="10">
        <v>0</v>
      </c>
      <c r="M33" s="90" t="s">
        <v>58</v>
      </c>
    </row>
    <row r="34" spans="1:13" ht="102" x14ac:dyDescent="0.2">
      <c r="A34" s="47" t="s">
        <v>59</v>
      </c>
      <c r="B34" s="51" t="s">
        <v>60</v>
      </c>
      <c r="C34" s="54" t="s">
        <v>29</v>
      </c>
      <c r="D34" s="57" t="s">
        <v>26</v>
      </c>
      <c r="E34" s="57" t="s">
        <v>26</v>
      </c>
      <c r="F34" s="57" t="s">
        <v>26</v>
      </c>
      <c r="G34" s="60" t="s">
        <v>29</v>
      </c>
      <c r="H34" s="24" t="s">
        <v>61</v>
      </c>
      <c r="I34" s="37" t="s">
        <v>63</v>
      </c>
      <c r="J34" s="39" t="s">
        <v>64</v>
      </c>
      <c r="K34" s="11" t="s">
        <v>29</v>
      </c>
      <c r="L34" s="10" t="s">
        <v>29</v>
      </c>
      <c r="M34" s="90" t="s">
        <v>131</v>
      </c>
    </row>
    <row r="35" spans="1:13" ht="89.25" customHeight="1" x14ac:dyDescent="0.2">
      <c r="A35" s="48"/>
      <c r="B35" s="52"/>
      <c r="C35" s="55"/>
      <c r="D35" s="58"/>
      <c r="E35" s="58"/>
      <c r="F35" s="58"/>
      <c r="G35" s="61"/>
      <c r="H35" s="47" t="s">
        <v>62</v>
      </c>
      <c r="I35" s="47" t="s">
        <v>63</v>
      </c>
      <c r="J35" s="39" t="s">
        <v>169</v>
      </c>
      <c r="K35" s="29">
        <v>2.46</v>
      </c>
      <c r="L35" s="10">
        <v>1</v>
      </c>
      <c r="M35" s="94" t="s">
        <v>115</v>
      </c>
    </row>
    <row r="36" spans="1:13" ht="128.25" customHeight="1" x14ac:dyDescent="0.2">
      <c r="A36" s="49"/>
      <c r="B36" s="53"/>
      <c r="C36" s="56"/>
      <c r="D36" s="59"/>
      <c r="E36" s="59"/>
      <c r="F36" s="59"/>
      <c r="G36" s="62"/>
      <c r="H36" s="49"/>
      <c r="I36" s="49"/>
      <c r="J36" s="39" t="s">
        <v>170</v>
      </c>
      <c r="K36" s="29">
        <v>8.2200000000000006</v>
      </c>
      <c r="L36" s="10">
        <v>1</v>
      </c>
      <c r="M36" s="95"/>
    </row>
    <row r="37" spans="1:13" ht="236.25" customHeight="1" x14ac:dyDescent="0.2">
      <c r="A37" s="47" t="s">
        <v>65</v>
      </c>
      <c r="B37" s="51" t="s">
        <v>66</v>
      </c>
      <c r="C37" s="54" t="s">
        <v>29</v>
      </c>
      <c r="D37" s="57" t="s">
        <v>26</v>
      </c>
      <c r="E37" s="57" t="s">
        <v>26</v>
      </c>
      <c r="F37" s="57" t="s">
        <v>26</v>
      </c>
      <c r="G37" s="60" t="s">
        <v>29</v>
      </c>
      <c r="H37" s="24" t="s">
        <v>67</v>
      </c>
      <c r="I37" s="37" t="s">
        <v>71</v>
      </c>
      <c r="J37" s="39" t="s">
        <v>171</v>
      </c>
      <c r="K37" s="11" t="s">
        <v>29</v>
      </c>
      <c r="L37" s="10" t="s">
        <v>29</v>
      </c>
      <c r="M37" s="93" t="s">
        <v>132</v>
      </c>
    </row>
    <row r="38" spans="1:13" ht="43.5" x14ac:dyDescent="0.2">
      <c r="A38" s="48"/>
      <c r="B38" s="52"/>
      <c r="C38" s="55"/>
      <c r="D38" s="58"/>
      <c r="E38" s="58"/>
      <c r="F38" s="58"/>
      <c r="G38" s="61"/>
      <c r="H38" s="24" t="s">
        <v>68</v>
      </c>
      <c r="I38" s="37" t="s">
        <v>71</v>
      </c>
      <c r="J38" s="39" t="s">
        <v>172</v>
      </c>
      <c r="K38" s="11" t="s">
        <v>29</v>
      </c>
      <c r="L38" s="10" t="s">
        <v>29</v>
      </c>
      <c r="M38" s="93" t="s">
        <v>116</v>
      </c>
    </row>
    <row r="39" spans="1:13" ht="110.25" customHeight="1" x14ac:dyDescent="0.2">
      <c r="A39" s="48"/>
      <c r="B39" s="52"/>
      <c r="C39" s="55"/>
      <c r="D39" s="58"/>
      <c r="E39" s="58"/>
      <c r="F39" s="58"/>
      <c r="G39" s="61"/>
      <c r="H39" s="24" t="s">
        <v>69</v>
      </c>
      <c r="I39" s="37" t="s">
        <v>71</v>
      </c>
      <c r="J39" s="39" t="s">
        <v>173</v>
      </c>
      <c r="K39" s="11" t="s">
        <v>29</v>
      </c>
      <c r="L39" s="10" t="s">
        <v>29</v>
      </c>
      <c r="M39" s="93" t="s">
        <v>117</v>
      </c>
    </row>
    <row r="40" spans="1:13" ht="43.5" x14ac:dyDescent="0.2">
      <c r="A40" s="48"/>
      <c r="B40" s="52"/>
      <c r="C40" s="55"/>
      <c r="D40" s="58"/>
      <c r="E40" s="58"/>
      <c r="F40" s="58"/>
      <c r="G40" s="61"/>
      <c r="H40" s="47" t="s">
        <v>70</v>
      </c>
      <c r="I40" s="47" t="s">
        <v>71</v>
      </c>
      <c r="J40" s="39" t="s">
        <v>174</v>
      </c>
      <c r="K40" s="11" t="s">
        <v>29</v>
      </c>
      <c r="L40" s="10" t="s">
        <v>29</v>
      </c>
      <c r="M40" s="94" t="s">
        <v>118</v>
      </c>
    </row>
    <row r="41" spans="1:13" ht="43.5" x14ac:dyDescent="0.2">
      <c r="A41" s="49"/>
      <c r="B41" s="53"/>
      <c r="C41" s="56"/>
      <c r="D41" s="59"/>
      <c r="E41" s="59"/>
      <c r="F41" s="59"/>
      <c r="G41" s="62"/>
      <c r="H41" s="49"/>
      <c r="I41" s="49"/>
      <c r="J41" s="39" t="s">
        <v>175</v>
      </c>
      <c r="K41" s="11" t="s">
        <v>29</v>
      </c>
      <c r="L41" s="10" t="s">
        <v>29</v>
      </c>
      <c r="M41" s="95"/>
    </row>
    <row r="42" spans="1:13" ht="57" customHeight="1" x14ac:dyDescent="0.2">
      <c r="A42" s="47" t="s">
        <v>72</v>
      </c>
      <c r="B42" s="51" t="s">
        <v>75</v>
      </c>
      <c r="C42" s="84">
        <v>0.57599999999999996</v>
      </c>
      <c r="D42" s="57" t="s">
        <v>26</v>
      </c>
      <c r="E42" s="57" t="s">
        <v>26</v>
      </c>
      <c r="F42" s="57" t="s">
        <v>26</v>
      </c>
      <c r="G42" s="60">
        <f>+C42/91</f>
        <v>6.3296703296703291E-3</v>
      </c>
      <c r="H42" s="47" t="s">
        <v>73</v>
      </c>
      <c r="I42" s="47" t="s">
        <v>74</v>
      </c>
      <c r="J42" s="39" t="s">
        <v>176</v>
      </c>
      <c r="K42" s="11" t="s">
        <v>29</v>
      </c>
      <c r="L42" s="10" t="s">
        <v>29</v>
      </c>
      <c r="M42" s="94" t="s">
        <v>119</v>
      </c>
    </row>
    <row r="43" spans="1:13" ht="65.25" customHeight="1" x14ac:dyDescent="0.2">
      <c r="A43" s="48"/>
      <c r="B43" s="52"/>
      <c r="C43" s="55"/>
      <c r="D43" s="58"/>
      <c r="E43" s="58"/>
      <c r="F43" s="58"/>
      <c r="G43" s="61"/>
      <c r="H43" s="48"/>
      <c r="I43" s="48"/>
      <c r="J43" s="39" t="s">
        <v>177</v>
      </c>
      <c r="K43" s="30">
        <v>0.92</v>
      </c>
      <c r="L43" s="10">
        <f>+K43/94%</f>
        <v>0.97872340425531923</v>
      </c>
      <c r="M43" s="96"/>
    </row>
    <row r="44" spans="1:13" ht="62.25" customHeight="1" x14ac:dyDescent="0.2">
      <c r="A44" s="48"/>
      <c r="B44" s="52"/>
      <c r="C44" s="55"/>
      <c r="D44" s="58"/>
      <c r="E44" s="58"/>
      <c r="F44" s="58"/>
      <c r="G44" s="61"/>
      <c r="H44" s="49"/>
      <c r="I44" s="49"/>
      <c r="J44" s="39" t="s">
        <v>178</v>
      </c>
      <c r="K44" s="30">
        <v>0.8</v>
      </c>
      <c r="L44" s="10">
        <f>+K44/80%</f>
        <v>1</v>
      </c>
      <c r="M44" s="95"/>
    </row>
    <row r="45" spans="1:13" ht="82.5" customHeight="1" x14ac:dyDescent="0.2">
      <c r="A45" s="48"/>
      <c r="B45" s="52"/>
      <c r="C45" s="55"/>
      <c r="D45" s="58"/>
      <c r="E45" s="58"/>
      <c r="F45" s="58"/>
      <c r="G45" s="61"/>
      <c r="H45" s="47" t="s">
        <v>76</v>
      </c>
      <c r="I45" s="47" t="s">
        <v>77</v>
      </c>
      <c r="J45" s="39" t="s">
        <v>179</v>
      </c>
      <c r="K45" s="10">
        <v>0.2</v>
      </c>
      <c r="L45" s="10">
        <v>0.2</v>
      </c>
      <c r="M45" s="94" t="s">
        <v>120</v>
      </c>
    </row>
    <row r="46" spans="1:13" ht="95.25" customHeight="1" x14ac:dyDescent="0.2">
      <c r="A46" s="48"/>
      <c r="B46" s="52"/>
      <c r="C46" s="55"/>
      <c r="D46" s="58"/>
      <c r="E46" s="58"/>
      <c r="F46" s="58"/>
      <c r="G46" s="61"/>
      <c r="H46" s="48"/>
      <c r="I46" s="48"/>
      <c r="J46" s="39" t="s">
        <v>180</v>
      </c>
      <c r="K46" s="30">
        <v>1</v>
      </c>
      <c r="L46" s="10">
        <v>1</v>
      </c>
      <c r="M46" s="96"/>
    </row>
    <row r="47" spans="1:13" ht="76.5" customHeight="1" x14ac:dyDescent="0.2">
      <c r="A47" s="48"/>
      <c r="B47" s="52"/>
      <c r="C47" s="55"/>
      <c r="D47" s="58"/>
      <c r="E47" s="58"/>
      <c r="F47" s="58"/>
      <c r="G47" s="61"/>
      <c r="H47" s="49"/>
      <c r="I47" s="49"/>
      <c r="J47" s="39" t="s">
        <v>178</v>
      </c>
      <c r="K47" s="30">
        <v>0.89</v>
      </c>
      <c r="L47" s="10">
        <v>1</v>
      </c>
      <c r="M47" s="95"/>
    </row>
    <row r="48" spans="1:13" ht="81" customHeight="1" x14ac:dyDescent="0.2">
      <c r="A48" s="48"/>
      <c r="B48" s="52"/>
      <c r="C48" s="55"/>
      <c r="D48" s="58"/>
      <c r="E48" s="58"/>
      <c r="F48" s="58"/>
      <c r="G48" s="61"/>
      <c r="H48" s="50" t="s">
        <v>78</v>
      </c>
      <c r="I48" s="50" t="s">
        <v>74</v>
      </c>
      <c r="J48" s="39" t="s">
        <v>181</v>
      </c>
      <c r="K48" s="88">
        <v>0.35</v>
      </c>
      <c r="L48" s="10">
        <f>0.35/0.8</f>
        <v>0.43749999999999994</v>
      </c>
      <c r="M48" s="94" t="s">
        <v>121</v>
      </c>
    </row>
    <row r="49" spans="1:13" ht="85.5" customHeight="1" x14ac:dyDescent="0.2">
      <c r="A49" s="48"/>
      <c r="B49" s="52"/>
      <c r="C49" s="55"/>
      <c r="D49" s="58"/>
      <c r="E49" s="58"/>
      <c r="F49" s="58"/>
      <c r="G49" s="61"/>
      <c r="H49" s="50"/>
      <c r="I49" s="50"/>
      <c r="J49" s="39" t="s">
        <v>182</v>
      </c>
      <c r="K49" s="30">
        <v>0.74</v>
      </c>
      <c r="L49" s="10">
        <f>+K49/92%</f>
        <v>0.80434782608695643</v>
      </c>
      <c r="M49" s="96"/>
    </row>
    <row r="50" spans="1:13" ht="111" customHeight="1" x14ac:dyDescent="0.2">
      <c r="A50" s="48"/>
      <c r="B50" s="52"/>
      <c r="C50" s="55"/>
      <c r="D50" s="58"/>
      <c r="E50" s="58"/>
      <c r="F50" s="58"/>
      <c r="G50" s="61"/>
      <c r="H50" s="47" t="s">
        <v>79</v>
      </c>
      <c r="I50" s="47" t="s">
        <v>80</v>
      </c>
      <c r="J50" s="39" t="s">
        <v>183</v>
      </c>
      <c r="K50" s="10">
        <v>1</v>
      </c>
      <c r="L50" s="10">
        <v>1</v>
      </c>
      <c r="M50" s="94" t="s">
        <v>142</v>
      </c>
    </row>
    <row r="51" spans="1:13" ht="96.75" customHeight="1" x14ac:dyDescent="0.2">
      <c r="A51" s="48"/>
      <c r="B51" s="52"/>
      <c r="C51" s="55"/>
      <c r="D51" s="58"/>
      <c r="E51" s="58"/>
      <c r="F51" s="58"/>
      <c r="G51" s="61"/>
      <c r="H51" s="48"/>
      <c r="I51" s="48"/>
      <c r="J51" s="39" t="s">
        <v>184</v>
      </c>
      <c r="K51" s="30">
        <v>0.97</v>
      </c>
      <c r="L51" s="10">
        <f>+K51/100%</f>
        <v>0.97</v>
      </c>
      <c r="M51" s="96"/>
    </row>
    <row r="52" spans="1:13" ht="57" customHeight="1" x14ac:dyDescent="0.2">
      <c r="A52" s="48"/>
      <c r="B52" s="52"/>
      <c r="C52" s="55"/>
      <c r="D52" s="58"/>
      <c r="E52" s="58"/>
      <c r="F52" s="58"/>
      <c r="G52" s="61"/>
      <c r="H52" s="48"/>
      <c r="I52" s="48"/>
      <c r="J52" s="39" t="s">
        <v>185</v>
      </c>
      <c r="K52" s="30">
        <v>0.7</v>
      </c>
      <c r="L52" s="10">
        <f>+K52/80%</f>
        <v>0.87499999999999989</v>
      </c>
      <c r="M52" s="96"/>
    </row>
    <row r="53" spans="1:13" ht="195" customHeight="1" x14ac:dyDescent="0.2">
      <c r="A53" s="48"/>
      <c r="B53" s="52"/>
      <c r="C53" s="55"/>
      <c r="D53" s="58"/>
      <c r="E53" s="58"/>
      <c r="F53" s="58"/>
      <c r="G53" s="61"/>
      <c r="H53" s="49"/>
      <c r="I53" s="49"/>
      <c r="J53" s="39" t="s">
        <v>186</v>
      </c>
      <c r="K53" s="30">
        <v>1</v>
      </c>
      <c r="L53" s="10">
        <v>1</v>
      </c>
      <c r="M53" s="95"/>
    </row>
    <row r="54" spans="1:13" ht="66.75" customHeight="1" x14ac:dyDescent="0.2">
      <c r="A54" s="48"/>
      <c r="B54" s="52"/>
      <c r="C54" s="55"/>
      <c r="D54" s="58"/>
      <c r="E54" s="58"/>
      <c r="F54" s="58"/>
      <c r="G54" s="61"/>
      <c r="H54" s="47" t="s">
        <v>85</v>
      </c>
      <c r="I54" s="47" t="s">
        <v>81</v>
      </c>
      <c r="J54" s="39" t="s">
        <v>82</v>
      </c>
      <c r="K54" s="30" t="s">
        <v>29</v>
      </c>
      <c r="L54" s="30" t="s">
        <v>29</v>
      </c>
      <c r="M54" s="94" t="s">
        <v>140</v>
      </c>
    </row>
    <row r="55" spans="1:13" ht="93.75" customHeight="1" x14ac:dyDescent="0.2">
      <c r="A55" s="48"/>
      <c r="B55" s="52"/>
      <c r="C55" s="55"/>
      <c r="D55" s="58"/>
      <c r="E55" s="58"/>
      <c r="F55" s="58"/>
      <c r="G55" s="61"/>
      <c r="H55" s="48"/>
      <c r="I55" s="48"/>
      <c r="J55" s="39" t="s">
        <v>86</v>
      </c>
      <c r="K55" s="30">
        <v>0</v>
      </c>
      <c r="L55" s="10">
        <v>0</v>
      </c>
      <c r="M55" s="96"/>
    </row>
    <row r="56" spans="1:13" ht="57" x14ac:dyDescent="0.2">
      <c r="A56" s="48"/>
      <c r="B56" s="52"/>
      <c r="C56" s="55"/>
      <c r="D56" s="58"/>
      <c r="E56" s="58"/>
      <c r="F56" s="58"/>
      <c r="G56" s="61"/>
      <c r="H56" s="48"/>
      <c r="I56" s="48"/>
      <c r="J56" s="39" t="s">
        <v>139</v>
      </c>
      <c r="K56" s="30" t="s">
        <v>29</v>
      </c>
      <c r="L56" s="30" t="s">
        <v>29</v>
      </c>
      <c r="M56" s="96"/>
    </row>
    <row r="57" spans="1:13" ht="71.25" x14ac:dyDescent="0.2">
      <c r="A57" s="48"/>
      <c r="B57" s="52"/>
      <c r="C57" s="55"/>
      <c r="D57" s="58"/>
      <c r="E57" s="58"/>
      <c r="F57" s="58"/>
      <c r="G57" s="61"/>
      <c r="H57" s="48"/>
      <c r="I57" s="48"/>
      <c r="J57" s="39" t="s">
        <v>83</v>
      </c>
      <c r="K57" s="30">
        <v>1</v>
      </c>
      <c r="L57" s="10">
        <v>1</v>
      </c>
      <c r="M57" s="96"/>
    </row>
    <row r="58" spans="1:13" ht="75.75" customHeight="1" x14ac:dyDescent="0.2">
      <c r="A58" s="48"/>
      <c r="B58" s="52"/>
      <c r="C58" s="55"/>
      <c r="D58" s="58"/>
      <c r="E58" s="58"/>
      <c r="F58" s="58"/>
      <c r="G58" s="61"/>
      <c r="H58" s="49"/>
      <c r="I58" s="49"/>
      <c r="J58" s="39" t="s">
        <v>84</v>
      </c>
      <c r="K58" s="30">
        <v>0.67</v>
      </c>
      <c r="L58" s="10">
        <v>0.85897435897435903</v>
      </c>
      <c r="M58" s="95"/>
    </row>
    <row r="59" spans="1:13" ht="76.5" customHeight="1" x14ac:dyDescent="0.2">
      <c r="A59" s="48"/>
      <c r="B59" s="52"/>
      <c r="C59" s="55"/>
      <c r="D59" s="58"/>
      <c r="E59" s="58"/>
      <c r="F59" s="58"/>
      <c r="G59" s="61"/>
      <c r="H59" s="50" t="s">
        <v>87</v>
      </c>
      <c r="I59" s="50" t="s">
        <v>88</v>
      </c>
      <c r="J59" s="39" t="s">
        <v>89</v>
      </c>
      <c r="K59" s="10">
        <v>0.64</v>
      </c>
      <c r="L59" s="10">
        <v>0.8</v>
      </c>
      <c r="M59" s="94" t="s">
        <v>133</v>
      </c>
    </row>
    <row r="60" spans="1:13" ht="69.75" customHeight="1" x14ac:dyDescent="0.2">
      <c r="A60" s="48"/>
      <c r="B60" s="52"/>
      <c r="C60" s="55"/>
      <c r="D60" s="58"/>
      <c r="E60" s="58"/>
      <c r="F60" s="58"/>
      <c r="G60" s="61"/>
      <c r="H60" s="50"/>
      <c r="I60" s="50"/>
      <c r="J60" s="39" t="s">
        <v>90</v>
      </c>
      <c r="K60" s="30">
        <v>0.7</v>
      </c>
      <c r="L60" s="10">
        <v>0.77777777777777801</v>
      </c>
      <c r="M60" s="96"/>
    </row>
    <row r="61" spans="1:13" ht="78.75" customHeight="1" x14ac:dyDescent="0.2">
      <c r="A61" s="48"/>
      <c r="B61" s="52"/>
      <c r="C61" s="55"/>
      <c r="D61" s="58"/>
      <c r="E61" s="58"/>
      <c r="F61" s="58"/>
      <c r="G61" s="61"/>
      <c r="H61" s="50" t="s">
        <v>91</v>
      </c>
      <c r="I61" s="50" t="s">
        <v>88</v>
      </c>
      <c r="J61" s="39" t="s">
        <v>134</v>
      </c>
      <c r="K61" s="10" t="s">
        <v>29</v>
      </c>
      <c r="L61" s="10" t="s">
        <v>29</v>
      </c>
      <c r="M61" s="94" t="s">
        <v>135</v>
      </c>
    </row>
    <row r="62" spans="1:13" ht="74.25" customHeight="1" x14ac:dyDescent="0.2">
      <c r="A62" s="48"/>
      <c r="B62" s="52"/>
      <c r="C62" s="55"/>
      <c r="D62" s="58"/>
      <c r="E62" s="58"/>
      <c r="F62" s="58"/>
      <c r="G62" s="61"/>
      <c r="H62" s="50"/>
      <c r="I62" s="50"/>
      <c r="J62" s="39" t="s">
        <v>83</v>
      </c>
      <c r="K62" s="30">
        <v>1</v>
      </c>
      <c r="L62" s="10">
        <v>1</v>
      </c>
      <c r="M62" s="96"/>
    </row>
    <row r="63" spans="1:13" ht="136.5" customHeight="1" x14ac:dyDescent="0.2">
      <c r="A63" s="48"/>
      <c r="B63" s="52"/>
      <c r="C63" s="55"/>
      <c r="D63" s="58"/>
      <c r="E63" s="58"/>
      <c r="F63" s="58"/>
      <c r="G63" s="61"/>
      <c r="H63" s="26" t="s">
        <v>92</v>
      </c>
      <c r="I63" s="38" t="s">
        <v>88</v>
      </c>
      <c r="J63" s="39" t="s">
        <v>136</v>
      </c>
      <c r="K63" s="10" t="s">
        <v>29</v>
      </c>
      <c r="L63" s="10" t="s">
        <v>29</v>
      </c>
      <c r="M63" s="97" t="s">
        <v>122</v>
      </c>
    </row>
    <row r="64" spans="1:13" ht="53.25" customHeight="1" x14ac:dyDescent="0.2">
      <c r="A64" s="48"/>
      <c r="B64" s="52"/>
      <c r="C64" s="55"/>
      <c r="D64" s="58"/>
      <c r="E64" s="58"/>
      <c r="F64" s="58"/>
      <c r="G64" s="61"/>
      <c r="H64" s="50" t="s">
        <v>93</v>
      </c>
      <c r="I64" s="50" t="s">
        <v>88</v>
      </c>
      <c r="J64" s="39" t="s">
        <v>94</v>
      </c>
      <c r="K64" s="10" t="s">
        <v>29</v>
      </c>
      <c r="L64" s="10" t="s">
        <v>29</v>
      </c>
      <c r="M64" s="94" t="s">
        <v>137</v>
      </c>
    </row>
    <row r="65" spans="1:13" ht="57" x14ac:dyDescent="0.2">
      <c r="A65" s="48"/>
      <c r="B65" s="52"/>
      <c r="C65" s="55"/>
      <c r="D65" s="58"/>
      <c r="E65" s="58"/>
      <c r="F65" s="58"/>
      <c r="G65" s="61"/>
      <c r="H65" s="50"/>
      <c r="I65" s="50"/>
      <c r="J65" s="39" t="s">
        <v>95</v>
      </c>
      <c r="K65" s="30">
        <v>0</v>
      </c>
      <c r="L65" s="10">
        <v>0</v>
      </c>
      <c r="M65" s="96"/>
    </row>
    <row r="66" spans="1:13" ht="77.25" customHeight="1" x14ac:dyDescent="0.2">
      <c r="A66" s="48"/>
      <c r="B66" s="52"/>
      <c r="C66" s="55"/>
      <c r="D66" s="58"/>
      <c r="E66" s="58"/>
      <c r="F66" s="58"/>
      <c r="G66" s="61"/>
      <c r="H66" s="47" t="s">
        <v>96</v>
      </c>
      <c r="I66" s="47" t="s">
        <v>77</v>
      </c>
      <c r="J66" s="39" t="s">
        <v>97</v>
      </c>
      <c r="K66" s="10">
        <v>0.75</v>
      </c>
      <c r="L66" s="10">
        <f>+K66/100%</f>
        <v>0.75</v>
      </c>
      <c r="M66" s="94" t="s">
        <v>138</v>
      </c>
    </row>
    <row r="67" spans="1:13" ht="92.25" customHeight="1" x14ac:dyDescent="0.2">
      <c r="A67" s="48"/>
      <c r="B67" s="52"/>
      <c r="C67" s="55"/>
      <c r="D67" s="58"/>
      <c r="E67" s="58"/>
      <c r="F67" s="58"/>
      <c r="G67" s="61"/>
      <c r="H67" s="48"/>
      <c r="I67" s="48"/>
      <c r="J67" s="39" t="s">
        <v>83</v>
      </c>
      <c r="K67" s="30">
        <v>0.6</v>
      </c>
      <c r="L67" s="10">
        <f>+K67/100%</f>
        <v>0.6</v>
      </c>
      <c r="M67" s="96"/>
    </row>
    <row r="68" spans="1:13" ht="97.5" customHeight="1" x14ac:dyDescent="0.2">
      <c r="A68" s="49"/>
      <c r="B68" s="53"/>
      <c r="C68" s="56"/>
      <c r="D68" s="59"/>
      <c r="E68" s="59"/>
      <c r="F68" s="59"/>
      <c r="G68" s="62"/>
      <c r="H68" s="49"/>
      <c r="I68" s="49"/>
      <c r="J68" s="89" t="s">
        <v>98</v>
      </c>
      <c r="K68" s="30">
        <v>0.5</v>
      </c>
      <c r="L68" s="10">
        <f>+K68/80%</f>
        <v>0.625</v>
      </c>
      <c r="M68" s="95"/>
    </row>
    <row r="69" spans="1:13" ht="102" customHeight="1" x14ac:dyDescent="0.2">
      <c r="A69" s="47" t="s">
        <v>99</v>
      </c>
      <c r="B69" s="51" t="s">
        <v>100</v>
      </c>
      <c r="C69" s="54">
        <v>3910</v>
      </c>
      <c r="D69" s="57" t="s">
        <v>26</v>
      </c>
      <c r="E69" s="57" t="s">
        <v>26</v>
      </c>
      <c r="F69" s="57" t="s">
        <v>26</v>
      </c>
      <c r="G69" s="85">
        <f>123251/250000</f>
        <v>0.493004</v>
      </c>
      <c r="H69" s="50" t="s">
        <v>101</v>
      </c>
      <c r="I69" s="50" t="s">
        <v>102</v>
      </c>
      <c r="J69" s="39" t="s">
        <v>187</v>
      </c>
      <c r="K69" s="31">
        <v>3910</v>
      </c>
      <c r="L69" s="10">
        <f>+K69/250000</f>
        <v>1.5640000000000001E-2</v>
      </c>
      <c r="M69" s="98" t="s">
        <v>103</v>
      </c>
    </row>
    <row r="70" spans="1:13" ht="73.5" customHeight="1" x14ac:dyDescent="0.2">
      <c r="A70" s="49"/>
      <c r="B70" s="53"/>
      <c r="C70" s="56"/>
      <c r="D70" s="59"/>
      <c r="E70" s="59"/>
      <c r="F70" s="59"/>
      <c r="G70" s="86"/>
      <c r="H70" s="50"/>
      <c r="I70" s="50"/>
      <c r="J70" s="39" t="s">
        <v>188</v>
      </c>
      <c r="K70" s="31">
        <v>3</v>
      </c>
      <c r="L70" s="10">
        <v>0.3</v>
      </c>
      <c r="M70" s="98"/>
    </row>
    <row r="72" spans="1:13" ht="15" customHeight="1" x14ac:dyDescent="0.2">
      <c r="A72" s="83" t="s">
        <v>19</v>
      </c>
      <c r="B72" s="83"/>
      <c r="C72" s="83"/>
      <c r="D72" s="83"/>
      <c r="E72" s="83"/>
      <c r="F72" s="83"/>
      <c r="G72" s="83"/>
      <c r="H72" s="83"/>
      <c r="I72" s="83"/>
      <c r="J72" s="83"/>
      <c r="K72" s="83"/>
      <c r="L72" s="83"/>
      <c r="M72" s="83"/>
    </row>
    <row r="73" spans="1:13" ht="15" customHeight="1" x14ac:dyDescent="0.2">
      <c r="A73" s="83" t="s">
        <v>20</v>
      </c>
      <c r="B73" s="83"/>
      <c r="C73" s="83"/>
      <c r="D73" s="83"/>
      <c r="E73" s="83"/>
      <c r="F73" s="83"/>
      <c r="G73" s="83"/>
      <c r="H73" s="83"/>
      <c r="I73" s="83"/>
      <c r="J73" s="83"/>
      <c r="K73" s="83"/>
      <c r="L73" s="83"/>
      <c r="M73" s="83"/>
    </row>
    <row r="74" spans="1:13" ht="60" customHeight="1" x14ac:dyDescent="0.2">
      <c r="A74" s="87" t="s">
        <v>145</v>
      </c>
      <c r="B74" s="87"/>
      <c r="C74" s="87"/>
      <c r="D74" s="87"/>
      <c r="E74" s="87"/>
      <c r="F74" s="87"/>
      <c r="G74" s="87"/>
      <c r="H74" s="87"/>
      <c r="I74" s="87"/>
      <c r="J74" s="87"/>
      <c r="K74" s="87"/>
      <c r="L74" s="87"/>
      <c r="M74" s="87"/>
    </row>
  </sheetData>
  <mergeCells count="151">
    <mergeCell ref="A74:M74"/>
    <mergeCell ref="H64:H65"/>
    <mergeCell ref="I64:I65"/>
    <mergeCell ref="M64:M65"/>
    <mergeCell ref="H66:H68"/>
    <mergeCell ref="I66:I68"/>
    <mergeCell ref="M66:M68"/>
    <mergeCell ref="H54:H58"/>
    <mergeCell ref="I54:I58"/>
    <mergeCell ref="M54:M58"/>
    <mergeCell ref="H59:H60"/>
    <mergeCell ref="I59:I60"/>
    <mergeCell ref="M59:M60"/>
    <mergeCell ref="H61:H62"/>
    <mergeCell ref="I61:I62"/>
    <mergeCell ref="M61:M62"/>
    <mergeCell ref="A9:A15"/>
    <mergeCell ref="A73:M73"/>
    <mergeCell ref="A72:M72"/>
    <mergeCell ref="G42:G68"/>
    <mergeCell ref="F42:F68"/>
    <mergeCell ref="E42:E68"/>
    <mergeCell ref="D42:D68"/>
    <mergeCell ref="C42:C68"/>
    <mergeCell ref="B42:B68"/>
    <mergeCell ref="A42:A68"/>
    <mergeCell ref="H69:H70"/>
    <mergeCell ref="I69:I70"/>
    <mergeCell ref="M69:M70"/>
    <mergeCell ref="G69:G70"/>
    <mergeCell ref="F69:F70"/>
    <mergeCell ref="E69:E70"/>
    <mergeCell ref="D69:D70"/>
    <mergeCell ref="C69:C70"/>
    <mergeCell ref="A23:A27"/>
    <mergeCell ref="M50:M53"/>
    <mergeCell ref="H50:H53"/>
    <mergeCell ref="M19:M20"/>
    <mergeCell ref="B69:B70"/>
    <mergeCell ref="A69:A70"/>
    <mergeCell ref="I50:I53"/>
    <mergeCell ref="G9:G10"/>
    <mergeCell ref="B9:B10"/>
    <mergeCell ref="C9:C10"/>
    <mergeCell ref="D9:D10"/>
    <mergeCell ref="E9:E10"/>
    <mergeCell ref="F9:F10"/>
    <mergeCell ref="H12:H13"/>
    <mergeCell ref="I12:I13"/>
    <mergeCell ref="B23:B25"/>
    <mergeCell ref="F28:F29"/>
    <mergeCell ref="G28:G29"/>
    <mergeCell ref="B28:B29"/>
    <mergeCell ref="C28:C29"/>
    <mergeCell ref="D28:D29"/>
    <mergeCell ref="E28:E29"/>
    <mergeCell ref="C23:C25"/>
    <mergeCell ref="G23:G25"/>
    <mergeCell ref="B26:B27"/>
    <mergeCell ref="C26:C27"/>
    <mergeCell ref="D26:D27"/>
    <mergeCell ref="E26:E27"/>
    <mergeCell ref="F26:F27"/>
    <mergeCell ref="G26:G27"/>
    <mergeCell ref="A1:D3"/>
    <mergeCell ref="E1:L3"/>
    <mergeCell ref="G4:M4"/>
    <mergeCell ref="A5:M5"/>
    <mergeCell ref="A7:A8"/>
    <mergeCell ref="B7:B8"/>
    <mergeCell ref="C7:F7"/>
    <mergeCell ref="G7:G8"/>
    <mergeCell ref="H7:H8"/>
    <mergeCell ref="I7:I8"/>
    <mergeCell ref="J7:J8"/>
    <mergeCell ref="K7:K8"/>
    <mergeCell ref="L7:L8"/>
    <mergeCell ref="M7:M8"/>
    <mergeCell ref="M12:M13"/>
    <mergeCell ref="B11:B13"/>
    <mergeCell ref="H14:H15"/>
    <mergeCell ref="I14:I15"/>
    <mergeCell ref="H19:H20"/>
    <mergeCell ref="D16:D20"/>
    <mergeCell ref="C16:C20"/>
    <mergeCell ref="B14:B15"/>
    <mergeCell ref="C14:C15"/>
    <mergeCell ref="D14:D15"/>
    <mergeCell ref="E14:E15"/>
    <mergeCell ref="F14:F15"/>
    <mergeCell ref="G14:G15"/>
    <mergeCell ref="F16:F20"/>
    <mergeCell ref="B16:B20"/>
    <mergeCell ref="E16:E20"/>
    <mergeCell ref="M14:M15"/>
    <mergeCell ref="G16:G20"/>
    <mergeCell ref="C11:C13"/>
    <mergeCell ref="D11:D13"/>
    <mergeCell ref="E11:E13"/>
    <mergeCell ref="F11:F13"/>
    <mergeCell ref="G11:G13"/>
    <mergeCell ref="I19:I20"/>
    <mergeCell ref="H35:H36"/>
    <mergeCell ref="I35:I36"/>
    <mergeCell ref="F34:F36"/>
    <mergeCell ref="G34:G36"/>
    <mergeCell ref="M35:M36"/>
    <mergeCell ref="G32:G33"/>
    <mergeCell ref="A28:A33"/>
    <mergeCell ref="B32:B33"/>
    <mergeCell ref="C32:C33"/>
    <mergeCell ref="D32:D33"/>
    <mergeCell ref="E32:E33"/>
    <mergeCell ref="F32:F33"/>
    <mergeCell ref="M28:M29"/>
    <mergeCell ref="B30:B31"/>
    <mergeCell ref="C30:C31"/>
    <mergeCell ref="D30:D31"/>
    <mergeCell ref="E30:E31"/>
    <mergeCell ref="F30:F31"/>
    <mergeCell ref="G30:G31"/>
    <mergeCell ref="H30:H31"/>
    <mergeCell ref="I30:I31"/>
    <mergeCell ref="M30:M31"/>
    <mergeCell ref="H28:H29"/>
    <mergeCell ref="I28:I29"/>
    <mergeCell ref="A16:A22"/>
    <mergeCell ref="B37:B41"/>
    <mergeCell ref="A37:A41"/>
    <mergeCell ref="C37:C41"/>
    <mergeCell ref="D37:D41"/>
    <mergeCell ref="E37:E41"/>
    <mergeCell ref="F37:F41"/>
    <mergeCell ref="G37:G41"/>
    <mergeCell ref="A34:A36"/>
    <mergeCell ref="B34:B36"/>
    <mergeCell ref="C34:C36"/>
    <mergeCell ref="D34:D36"/>
    <mergeCell ref="E34:E36"/>
    <mergeCell ref="M40:M41"/>
    <mergeCell ref="H42:H44"/>
    <mergeCell ref="I42:I44"/>
    <mergeCell ref="M42:M44"/>
    <mergeCell ref="H40:H41"/>
    <mergeCell ref="I40:I41"/>
    <mergeCell ref="H45:H47"/>
    <mergeCell ref="I45:I47"/>
    <mergeCell ref="H48:H49"/>
    <mergeCell ref="I48:I49"/>
    <mergeCell ref="M48:M49"/>
    <mergeCell ref="M45:M47"/>
  </mergeCells>
  <pageMargins left="0.70866141732283472" right="0.70866141732283472" top="0.74803149606299213" bottom="0.74803149606299213" header="0.31496062992125984" footer="0.31496062992125984"/>
  <pageSetup scale="38" orientation="landscape"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PAI 1er trimestre</vt:lpstr>
      <vt:lpstr>'Seguimiento PAI 1er trimestre'!Área_de_impresión</vt:lpstr>
      <vt:lpstr>'Seguimiento PAI 1er trimestre'!Títulos_a_imprimir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Diana Paola Yate Virgues</cp:lastModifiedBy>
  <cp:lastPrinted>2017-04-11T22:57:55Z</cp:lastPrinted>
  <dcterms:created xsi:type="dcterms:W3CDTF">2017-01-27T18:29:11Z</dcterms:created>
  <dcterms:modified xsi:type="dcterms:W3CDTF">2017-07-26T16:37:03Z</dcterms:modified>
</cp:coreProperties>
</file>