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LCIENCIAS\dpyate\INSTITUCIONALES\DIANA YATE VIRGUES\2018\COMITÉS\COMDIR\TEMAS COMDIR 23042018\A. Seguimiento planeación institucional\"/>
    </mc:Choice>
  </mc:AlternateContent>
  <bookViews>
    <workbookView xWindow="0" yWindow="0" windowWidth="18960" windowHeight="7455" tabRatio="655"/>
  </bookViews>
  <sheets>
    <sheet name="Portada" sheetId="11" r:id="rId1"/>
    <sheet name="CONVOCATORIAS FORMACION" sheetId="1" r:id="rId2"/>
    <sheet name="CONVOCATORIAS INVESTIGACION" sheetId="7" r:id="rId3"/>
    <sheet name="CONVOCATORIA INNOVACION" sheetId="2" r:id="rId4"/>
    <sheet name="CONVOCATORIA CULTURA" sheetId="8" r:id="rId5"/>
    <sheet name="CONVOCATORIAS INTERNACIONAL" sheetId="6" r:id="rId6"/>
    <sheet name="CONVOCATORIAS COLOMBIA BIO" sheetId="12" r:id="rId7"/>
    <sheet name="CONVOCATORIAS CONSTRUCCION DE P" sheetId="13" r:id="rId8"/>
    <sheet name="CONVOCATORIAS 2016-2017" sheetId="10" r:id="rId9"/>
  </sheets>
  <definedNames>
    <definedName name="_xlnm.Print_Area" localSheetId="4">'CONVOCATORIA CULTURA'!$A$1:$R$11</definedName>
    <definedName name="_xlnm.Print_Area" localSheetId="3">'CONVOCATORIA INNOVACION'!$A$1:$R$15</definedName>
    <definedName name="_xlnm.Print_Area" localSheetId="8">'CONVOCATORIAS 2016-2017'!$A$1:$R$23</definedName>
    <definedName name="_xlnm.Print_Area" localSheetId="6">'CONVOCATORIAS COLOMBIA BIO'!$A$1:$R$10</definedName>
    <definedName name="_xlnm.Print_Area" localSheetId="7">'CONVOCATORIAS CONSTRUCCION DE P'!$A$1:$R$9</definedName>
    <definedName name="_xlnm.Print_Area" localSheetId="1">'CONVOCATORIAS FORMACION'!$A$1:$R$14</definedName>
    <definedName name="_xlnm.Print_Area" localSheetId="5">'CONVOCATORIAS INTERNACIONAL'!$A$1:$R$9</definedName>
    <definedName name="_xlnm.Print_Area" localSheetId="2">'CONVOCATORIAS INVESTIGACION'!$A$1:$R$14</definedName>
    <definedName name="_xlnm.Print_Area" localSheetId="0">Portada!$A$1:$I$46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 l="1"/>
  <c r="F12" i="1"/>
  <c r="F13" i="1"/>
  <c r="D19" i="10" l="1"/>
  <c r="N22" i="10"/>
  <c r="N16" i="10"/>
  <c r="N15" i="10"/>
  <c r="N14" i="10"/>
  <c r="N13" i="10"/>
  <c r="N11" i="10"/>
  <c r="N10" i="10"/>
  <c r="N9" i="10"/>
  <c r="L17" i="10"/>
  <c r="N17" i="10" s="1"/>
  <c r="K23" i="10"/>
  <c r="L23" i="10" s="1"/>
  <c r="N23" i="10" s="1"/>
  <c r="K21" i="10"/>
  <c r="L21" i="10" s="1"/>
  <c r="N21" i="10" s="1"/>
  <c r="K18" i="10"/>
  <c r="L18" i="10" s="1"/>
  <c r="N18" i="10" s="1"/>
  <c r="N9" i="13" l="1"/>
  <c r="F9" i="13"/>
  <c r="N9" i="6"/>
  <c r="F9" i="6"/>
  <c r="F14" i="8"/>
  <c r="F13" i="8"/>
  <c r="F12" i="8"/>
  <c r="F11" i="8"/>
  <c r="F10" i="8"/>
  <c r="F9" i="8"/>
  <c r="N14" i="8"/>
  <c r="N13" i="8"/>
  <c r="N12" i="8"/>
  <c r="N11" i="8"/>
  <c r="N10" i="8"/>
  <c r="N9" i="8"/>
  <c r="N21" i="2"/>
  <c r="N20" i="2"/>
  <c r="N17" i="2"/>
  <c r="N16" i="2"/>
  <c r="N13" i="2"/>
  <c r="N12" i="2"/>
  <c r="L25" i="2"/>
  <c r="N25" i="2" s="1"/>
  <c r="L23" i="2"/>
  <c r="N23" i="2" s="1"/>
  <c r="L21" i="2"/>
  <c r="L20" i="2"/>
  <c r="L19" i="2"/>
  <c r="N19" i="2" s="1"/>
  <c r="L18" i="2"/>
  <c r="N18" i="2" s="1"/>
  <c r="K17" i="2"/>
  <c r="L17" i="2" s="1"/>
  <c r="L16" i="2"/>
  <c r="L15" i="2"/>
  <c r="N15" i="2" s="1"/>
  <c r="L14" i="2"/>
  <c r="N14" i="2" s="1"/>
  <c r="L13" i="2"/>
  <c r="L12" i="2"/>
  <c r="L11" i="2"/>
  <c r="N11" i="2" s="1"/>
  <c r="L10" i="2"/>
  <c r="N10" i="2" s="1"/>
  <c r="F26" i="2"/>
  <c r="F25" i="2"/>
  <c r="F24" i="2"/>
  <c r="F23" i="2"/>
  <c r="F22" i="2"/>
  <c r="F21" i="2"/>
  <c r="F20" i="2"/>
  <c r="F19" i="2"/>
  <c r="F18" i="2"/>
  <c r="F17" i="2"/>
  <c r="F16" i="2"/>
  <c r="F15" i="2"/>
  <c r="F14" i="2"/>
  <c r="F13" i="2"/>
  <c r="F12" i="2"/>
  <c r="F11" i="2"/>
  <c r="F10" i="2"/>
  <c r="F9" i="2"/>
  <c r="N14" i="7"/>
  <c r="N13" i="7"/>
  <c r="N9" i="7"/>
  <c r="L14" i="7"/>
  <c r="L13" i="7"/>
  <c r="L11" i="7"/>
  <c r="N11" i="7" s="1"/>
  <c r="L10" i="7"/>
  <c r="N10" i="7" s="1"/>
  <c r="L9" i="7"/>
  <c r="F14" i="7"/>
  <c r="F13" i="7"/>
  <c r="F12" i="7"/>
  <c r="F11" i="7"/>
  <c r="F10" i="7"/>
  <c r="F9" i="7"/>
  <c r="F11" i="1"/>
  <c r="F10" i="1"/>
  <c r="F9" i="1"/>
  <c r="N11" i="1"/>
  <c r="N10" i="1"/>
  <c r="L10" i="1"/>
  <c r="L9" i="1"/>
  <c r="N9" i="1" s="1"/>
  <c r="M14" i="1" l="1"/>
  <c r="N10" i="12" l="1"/>
  <c r="N9" i="12"/>
  <c r="F10" i="12"/>
  <c r="F9" i="12"/>
  <c r="L12" i="7"/>
  <c r="N12" i="7" s="1"/>
</calcChain>
</file>

<file path=xl/sharedStrings.xml><?xml version="1.0" encoding="utf-8"?>
<sst xmlns="http://schemas.openxmlformats.org/spreadsheetml/2006/main" count="624" uniqueCount="238">
  <si>
    <t>No</t>
  </si>
  <si>
    <t>NOMBRE DE LA CONVOCATORIA</t>
  </si>
  <si>
    <t>INDICADOR</t>
  </si>
  <si>
    <t>META</t>
  </si>
  <si>
    <t>AVANCE DE META</t>
  </si>
  <si>
    <t>% CUMPLIMIENTO DE LA META</t>
  </si>
  <si>
    <t>FECHA DE APERTURA REAL</t>
  </si>
  <si>
    <t>TOTAL RECURSOS FINANCIEROS</t>
  </si>
  <si>
    <t>RECURSOS FINANCIEROS ASIGNADOS</t>
  </si>
  <si>
    <t>% 
ASIGNACIÓN 
DE RECURSOS</t>
  </si>
  <si>
    <t>No de adendas</t>
  </si>
  <si>
    <t>ÁREA RESPONSABLE</t>
  </si>
  <si>
    <t>COLCIENCIAS</t>
  </si>
  <si>
    <t>OTRAS FUENTES</t>
  </si>
  <si>
    <t>TOTAL</t>
  </si>
  <si>
    <t>Dependencia responsable</t>
  </si>
  <si>
    <t xml:space="preserve">MATRIZ DE SEGUIMIENTO PLAN DE CONVOCATORIAS </t>
  </si>
  <si>
    <t>Comentarios de la OAP</t>
  </si>
  <si>
    <t>Resumen de la gestión reportada en GINA</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</si>
  <si>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</si>
  <si>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</si>
  <si>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</si>
  <si>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FECHA DE APERTURA PLANEADA</t>
  </si>
  <si>
    <t>PLAN DE CONVOCATORIAS 2017</t>
  </si>
  <si>
    <t xml:space="preserve">CONVOCATORIAS DE FORMACIÓN </t>
  </si>
  <si>
    <t>Becas para la formación de maestría</t>
  </si>
  <si>
    <t>Becas para la formación de doctorado</t>
  </si>
  <si>
    <t>NA</t>
  </si>
  <si>
    <t>Abierta</t>
  </si>
  <si>
    <r>
      <t>META</t>
    </r>
    <r>
      <rPr>
        <b/>
        <sz val="8"/>
        <color theme="0"/>
        <rFont val="Arial"/>
        <family val="2"/>
      </rPr>
      <t>(1)</t>
    </r>
  </si>
  <si>
    <t>TOTAL RECURSOS FINANCIEROS (2)</t>
  </si>
  <si>
    <t>Proyectos de investigación apoyados</t>
  </si>
  <si>
    <t>Dirección de Fomento a la Investigación</t>
  </si>
  <si>
    <t>CONVOCATORIAS INVESTIGACIÓN</t>
  </si>
  <si>
    <t>Esta convocatoria no entrega recursos</t>
  </si>
  <si>
    <t>CONVOCATORIAS DE INNOVACIÓN</t>
  </si>
  <si>
    <t>Convocatoria para la selección de beneficiarios de la Estrategia Nacional de Fomento a la Protección de Invenciones</t>
  </si>
  <si>
    <t>N.A.</t>
  </si>
  <si>
    <t>Registros de solicitudes de patente por residentes en oficina nacional y PCT</t>
  </si>
  <si>
    <t>Personas sensibilizadas a través de estrategias enfocadas en el uso, apropiación y utilidad de la CTeI</t>
  </si>
  <si>
    <t>30 de octubre de 2017</t>
  </si>
  <si>
    <t>Dirección de Desarrollo Tecnológico e Innovación</t>
  </si>
  <si>
    <t>MENTALIDAD Y CULTURA</t>
  </si>
  <si>
    <t>Niños y jóvenes apoyados en procesos de vocación científica y tecnológica</t>
  </si>
  <si>
    <t>Dirección de Mentalidad y Cultura para la CTeI</t>
  </si>
  <si>
    <t>INTERNACIONALIZACIÓN</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</si>
  <si>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</si>
  <si>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</si>
  <si>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</si>
  <si>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</si>
  <si>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 Tolima.</t>
  </si>
  <si>
    <t xml:space="preserve">(1) Las metas pueden variar dependiendo del desarrollo y ejecución de las convocatorias 
(2) Recursos financieros susceptibles de modificación
(3) Operada por Colfuturo
(4) Operada por Fulbright
</t>
  </si>
  <si>
    <t>COLOMBIA BIO</t>
  </si>
  <si>
    <t>Colombia BIO</t>
  </si>
  <si>
    <t>Convocatoria para proyectos de I+D para el desarrollo tecnológico de base biológica que contribuyan a los retos del departamento de Boyacá</t>
  </si>
  <si>
    <t>Convocatoria de innovación entre universidades y empresas para la promoción y validación productos derivados del aprovechamiento sostenible de la biodiversidad en el departamento de Boyacá</t>
  </si>
  <si>
    <t>27 de octubre de 2017</t>
  </si>
  <si>
    <t>diciembre de 2017</t>
  </si>
  <si>
    <t>noviembre de 2017</t>
  </si>
  <si>
    <t>PLAN DE CONVOCATORIAS 2018</t>
  </si>
  <si>
    <t>Formación para estudios de  maestría y doctorado en el exterior COLFUTURO (3)</t>
  </si>
  <si>
    <t>Becas-crédito para la formación de maestría y doctorado</t>
  </si>
  <si>
    <t>enero de 2018</t>
  </si>
  <si>
    <t>Conformación de un banco de candidatos elegibles para estudios en el exterior Colciencias - Fulbright 2018 (4)</t>
  </si>
  <si>
    <t>febrero de 2018</t>
  </si>
  <si>
    <t>marzo de 2018</t>
  </si>
  <si>
    <t>'Becas para la formación de doctorado</t>
  </si>
  <si>
    <t>Por abrir</t>
  </si>
  <si>
    <t>Convocatoria regional para el fortalecimiento de capacidades I+D+i y su contribucion al cierre de brechas tecnologicas en el departamento de Antioquia, occidente</t>
  </si>
  <si>
    <t>Financiación de Proyectos de  investigación aplicada en educación virtual por medio de Convocatoria Regional de Investigación con la Gobernación de Antioquia</t>
  </si>
  <si>
    <t>Proyectos de CTeI y su contribución a los retos del país</t>
  </si>
  <si>
    <t>Programa Nacional de Ciencias de la Salud</t>
  </si>
  <si>
    <t>Convocatoria para fortalecimiento de la capacidades de investigación del departamento de Nariño a través de la financiación de proyectos de CTeI.</t>
  </si>
  <si>
    <t>Programa de estancias postdoctorales para beneficiarios de formación Colciencias en entidades del SNCTeI</t>
  </si>
  <si>
    <t>Estancias posdoctorales apoyadas</t>
  </si>
  <si>
    <t xml:space="preserve">(1) Las metas pueden variar dependiendo del desarrollo y ejecución de las convocatorias 
(2) Recursos financieros susceptibles de modificación e incluye recursos de PGN y de otras fuentes. </t>
  </si>
  <si>
    <r>
      <rPr>
        <sz val="12"/>
        <color rgb="FFC00000"/>
        <rFont val="Arial"/>
        <family val="2"/>
      </rPr>
      <t>*</t>
    </r>
    <r>
      <rPr>
        <sz val="12"/>
        <color theme="1"/>
        <rFont val="Arial"/>
        <family val="2"/>
      </rPr>
      <t xml:space="preserve"> Parte de la destinación de este recursos se asignará para financiar proyectos elegibles del banco definitivo de la convocatoria 777 de 2017 de salud. </t>
    </r>
  </si>
  <si>
    <t>*</t>
  </si>
  <si>
    <t>Implementación de la estrategia de Sistemas de Innovación Empresarial a través de las Camaras de Comercio - Selección de entidades operadoras.</t>
  </si>
  <si>
    <t>Selección de empresas beneficiarias - Sistemas de Innovación Empresarial - Cundinamarca</t>
  </si>
  <si>
    <t>Selección de empresas beneficiarias - Sistemas de Innovación Empresarial - Boyacá</t>
  </si>
  <si>
    <t>Selección de empresas beneficiarias - Sistemas de Innovación Empresarial - Nariño</t>
  </si>
  <si>
    <t xml:space="preserve"> Apoyo a empresas beneficiarias del programa de Alianzas para la innovación para el desarrollo de proyectos/prototipos ejecutado a través de las alianzas regionales con Cámaras de Comercio con la coordinación a través de Confecámaras - Selección de empresas beneficiarias</t>
  </si>
  <si>
    <t>Apoyo a empresas beneficiarias del programa de Alianzas para la innovación para el desarrollo de proyectos/prototipos ejecutado a través de Confecámaras - Selección de entidad operadora.</t>
  </si>
  <si>
    <t xml:space="preserve"> Formación de empresas en procesos de innovación a través de sesiones de mentalidad innovadora en alianza con la Cámara de Comercio de Bogotá </t>
  </si>
  <si>
    <t>Cierre de Brechas Tecnológicas.</t>
  </si>
  <si>
    <t>Cofinanciación línea de crédito Colciencias - Bancoldex.</t>
  </si>
  <si>
    <t xml:space="preserve">Seleccionar empresas TI para acompañar en la fase de Expansión </t>
  </si>
  <si>
    <t>Selección de emprendedores de Apps.co que desarrollen soluciones tecnológicas en la fase de Oferta y Demanda.</t>
  </si>
  <si>
    <t>Formación especializada y certificación en competencias para desarrollo de tecnologías de información en la ciudad de Bogotá D.C.</t>
  </si>
  <si>
    <t>Selección de beneficiarios de la Estrategia Nacional de Fomento a la Protección de Invenciones  a nivel nacional e Internacional - PCT</t>
  </si>
  <si>
    <t>Convocatoria para el registro de proyectos que aspiran a obtener beneficios tributarios por inversión en CTeI (ventanilla abierta) convocatoria 786.</t>
  </si>
  <si>
    <t>Convocatoria para el registro de propuestas que accederán a los beneficios tributarios de Ingresos No Constitutivos de Renta y Exención del IVA (ventanilla abierta)</t>
  </si>
  <si>
    <t xml:space="preserve">Empresas apoyadas procesos de innovación </t>
  </si>
  <si>
    <t xml:space="preserve">Entidades seleccionadas </t>
  </si>
  <si>
    <t xml:space="preserve">Operadores seleccionados </t>
  </si>
  <si>
    <t>Personas formadas en competencias TIC</t>
  </si>
  <si>
    <t>Porcentaje de asignación del cupo de inversión para deducción tributaria</t>
  </si>
  <si>
    <t>Implementación de la estrategia de Sistemas de Innovación Empresarial a través de las Camaras de Comercio - Selección de empresas beneficiarias</t>
  </si>
  <si>
    <t>Convocatorias que ya están abiertas: 
Eje cafetero: http://www.ccmpc.org.co/noticias/738/Se-amplia-plazo-para-postularse-a-los-sistemas-de-innovacion-empresarial
Cúcuta: http://www.cccucuta.org.co/convocatorias-27-m/ver-convocatorias-y-ofertas-de-empleo.htm
Bucaramanga: https://www.camaradirecta.com/fortalecer-mi-empresa/innovacion/programa-sistemas-de-innovacion-2018/
Cali : Febrero 2018
Atlántico: Febrero 2018</t>
  </si>
  <si>
    <t>julio de 2018</t>
  </si>
  <si>
    <t>mayo de 2018</t>
  </si>
  <si>
    <t>Ventanilla Abierta</t>
  </si>
  <si>
    <t>$640.000.000.000 Cupo disponible definido en el acuerdo No. 18 de 2017. no se entregan recursos la asignación se hace por resolución.</t>
  </si>
  <si>
    <t>Jóvenes Investigadores e Innovadores</t>
  </si>
  <si>
    <t>Jóvenes Innovadores alianza SENA</t>
  </si>
  <si>
    <t>Jóvenes Investigadores e Innovadores en Medicina</t>
  </si>
  <si>
    <t xml:space="preserve">Fortalecimiento en la producción de proyectos museológicos para la Apropiación Social de CTeI desarrollados por Centros de Ciencia </t>
  </si>
  <si>
    <t>A Ciencia Cierta</t>
  </si>
  <si>
    <t xml:space="preserve">Estímulos Arte y Ciencia </t>
  </si>
  <si>
    <t>Proyectos museológicos para la apropiación social</t>
  </si>
  <si>
    <t>Experiencias fortalecidas a través de procesos de apropiación social de CTeI.</t>
  </si>
  <si>
    <t>Estímulos para la creación de contenidos audiovisuales en CTeI</t>
  </si>
  <si>
    <t>abril de 2018</t>
  </si>
  <si>
    <t>02 de enero de 2018</t>
  </si>
  <si>
    <t xml:space="preserve">Esta convocatoria es operada por MinCultura </t>
  </si>
  <si>
    <t>Proyectos de investigación de CTeI fortalecidos mediante el apoyo a la movilidad académica</t>
  </si>
  <si>
    <t>Equipo de Internacionalización</t>
  </si>
  <si>
    <t>Convocatoria regional para fortalecer capacidades de CTeI de los actores departamentales por medio de la financiación de proyectos de investigación y desarrollo experimental que respondan a los retos en materia de Medio ambiente, Biodiversidad y Recursos Ecositémicos del Departamento de Cundinamarca. Buscará incentivar la generación de alianzas locales, nacionales e internacionales que faciliten la finalidad de la convocatoria</t>
  </si>
  <si>
    <t xml:space="preserve"> Convocatoria regional para fortalecer capacidades de CTeI de los actores departamentales por medio de la financiación de proyectos de validaciones precomerciales y pruebas de conceptoque potencien el desarrollo de productos bioderivados en los ejes estratégicos del Departamento de Cundinamarca. Buscará incentivar la generación de alianzas locales, nacionales e internacionales que faciliten la finalidad de la convocatoria. Se encuentra enmarcada en un proyecto de inversión financiado con recursos del FCTeI del SGR para el Departamento de Cundinamarca.</t>
  </si>
  <si>
    <t>CONSTRUCCIÓN DE PAZ</t>
  </si>
  <si>
    <t>Programa de Ciencia Tecnología para la paz en comunidades sostenibles en conjunto con el PNUD.</t>
  </si>
  <si>
    <t>Soluciones Apropiadas en 3 comunidades.</t>
  </si>
  <si>
    <t>Direcciones Técnicas</t>
  </si>
  <si>
    <t>Convocatoria para la formación de ciudadanos en ciencia de datos</t>
  </si>
  <si>
    <t>Segunda Convocatoria Ecosistema Científico para la financiación de programas de I+D+i que contribuyan al mejoramiento de la calidad de las Instituciones de Educación Superior colombianas - 2017</t>
  </si>
  <si>
    <t>II Fase convocatoria para conformar las ternas del Consejo Nacional de Bioética</t>
  </si>
  <si>
    <t>Ternas seleccionadas</t>
  </si>
  <si>
    <t>CONVOCATORIAS ABIERTAS EN  OTRAS VIGENCIAS Y CON CIERRE EN 2018</t>
  </si>
  <si>
    <t>22 de diciembre de 2018</t>
  </si>
  <si>
    <t>Equipo Colombia BIO</t>
  </si>
  <si>
    <t>15 de noviembre de 2017</t>
  </si>
  <si>
    <t>07 de noviembre de 2017</t>
  </si>
  <si>
    <t>Jóvenes Investigadores</t>
  </si>
  <si>
    <t>Se publica resolución que da apertura a nuevo corte en 2018 el día 29 de diciembre de 2017</t>
  </si>
  <si>
    <t>Cierre viernes 13 abril 2018 16:00 
Cierre segundo Corte viernes 17 marzo 2017 16:00 
Cierre tercer Corte viernes 13 abril 2018 16:00</t>
  </si>
  <si>
    <t>La convocatoria dio apertura el 15 de febrero hasta el 15 de mayo y esta publicada en la página de Colciencias así como en la de Fulbright. 
http://www.fulbright.edu.co/beca-colciencias-fulbright/#1491769896466-90da6be6-d76b</t>
  </si>
  <si>
    <t>Formación de capital humano de alto nivel para las regiones-Guajira</t>
  </si>
  <si>
    <t>Formación de capital humano de alto nivel para las regiones- Atlántico</t>
  </si>
  <si>
    <t xml:space="preserve">Becas-crédito para la formación de maestría </t>
  </si>
  <si>
    <t>Becas-crédito para la formación de  doctorado</t>
  </si>
  <si>
    <t>Becas-crédito para la formación de maestría.</t>
  </si>
  <si>
    <t>22 de marzo de 2018</t>
  </si>
  <si>
    <t>La convocatoria para el Programa Crédito Beca de Colfuturo, cohorte 2018 cerró el pasado 28 de febrero de 2018. Como resultado, se presentaron 2840 aspirantes. Sobre esta base, se dio inicio al proceso de selección de los candidatos que serán financiados a través de esta convocatoria.</t>
  </si>
  <si>
    <t>Los términos de referencia de la convocatoria Colciencias - Fulbright 2018 fueron definidos por esta entidad y contaron con la revisión y aprobación de Colciencias. La convocatoria abrió el pasado 15 de febrero de 2018. Los términos de referencia se pueden consultar en el siguiente enlace: http://www.fulbright.edu.co/beca-colciencias-fulbright/</t>
  </si>
  <si>
    <t>En evaluación</t>
  </si>
  <si>
    <t>15 de febrero de 2018</t>
  </si>
  <si>
    <t>Al día siguiente de la aprobación de los términos de referencia por parte del Comité de Subdirección se iniciaron los procesos para la solicitud de apertura de la convocatoria ante la Secretaria General de COLCIENCIAS. Luego de agotar los trámites establecidos en el procedimiento para la apertura de convocatorias, el 22 de marzo se dio inicio a las convocatorias de formación para los departamentos de Atlántico y La Guajira. Estas convocatorias estarán abiertas hasta el próximo 29 de junio de 2018.</t>
  </si>
  <si>
    <t xml:space="preserve">Se da apertura a la convocatoria el 22 de marzo, se destaca el cumplimiento de tareas en el plan operativo de la convocatoria. Cierre de la convocatoria el 29 de junio. </t>
  </si>
  <si>
    <t>Se recibieron los conceptos de las oficinas de SEGEL, DAF y OAP y se acogieron las solicitudes que pertinentes. Luego de agotar los trámites establecidos en el procedimiento para la apertura de convocatorias, el 22 de marzo se dio inicio a las convocatorias de formación para los departamentos de Atlántico y La Guajira. Estas convocatorias estarán abiertas hasta el próximo 29 de junio de 2018.</t>
  </si>
  <si>
    <t>Mediante reuniones virtuales, se estructuraron los TdR en conjunto con la Secretaría de Agricultura del Departamento de Antioquia. Los términos se aprobaron por parte del Comité Técnico del Convenio, el día 07/02/2018. Se presentaron en Comité Técnico DFI y su aprobación tuvo lugar el 26 de febrero en el Comité de Subdirección.</t>
  </si>
  <si>
    <t xml:space="preserve">Se realizó reunión de comité técnico del convenio especial de Cooperación N° 789-2017 con la Gobernación de Antioquia el 01 de febrero del año en curso.
Se efectuó la revisión de los procesos asociados a la elaboración de los lineamientos de los términos de referencia de la convocatoria con sus respectivos anexos en conjunto con la Secretaria de Educación de la Gobernación de Antioquia. De igual manera se proyectó la elaboración de las dos actas correspondientes a las dos reuniones del comité técnico y el plan operativo del componente administrativo del convenio 789-2017. 
El 26 de febrero de 2018 el comité de subdirección aprueba los TdR de la convocatoria con observaciones, las cuales son atendidas para continuar con el proceso de apertura de la convocatoria, el cual se realizó el 01 de Marzo de 2018.
El 27 de febrero se realizó la capacitación de los TdR con registro. El 12 de marzo se llevó a cabo la parametrización en ambiente de pruebas del SIGP, para así poder validar los campos del formulario.     
 </t>
  </si>
  <si>
    <t>01 de marzo de 2018</t>
  </si>
  <si>
    <t xml:space="preserve">El valor de los recursos en el link de la convocatoria difiere del valor del plan de convocatorias, se recuerda que el valor de la convocatoria no solo es el beneficio otorgado, también debe contemplar el valor de evaluación y seguimiento de la misma. Se envía correo con esta observación para que den cuenta de la diferencia y lo ajusten.  Se da apertura a la convocatporia el viernes 02 de marzo con cierre el 02 de mayo. </t>
  </si>
  <si>
    <t>02 de marzo de 2018</t>
  </si>
  <si>
    <t>16 de marzo de 2018</t>
  </si>
  <si>
    <t>Se realizaron tres reuniones con los gestores de los Programas Nacionales de la Dirección de Fomento - DFI y sus equipos, con el fin de diseñar los terminos de referencia de la convocatoria y posteriormente, se solictaron conceptos internos, recomendación en el Comité de la DFI y por útlimo presentación en comité de subdireccción.</t>
  </si>
  <si>
    <t xml:space="preserve">El valor de los recursos en el link de la convocatoria difiere del valor del plan de convocatorias, se recuerda que el valor de la convocatoria no solo es el beneficio otorgado, también debe contemplar el valor de evaluación y seguimiento de la misma. Se envía correo con esta observación para que den cuenta de la diferencia y lo ajusten.  Se da apertura a la convocatoria el jueves 01 de marzo de  2018 la cual tendrá cierre el próximo 15 de mayo. </t>
  </si>
  <si>
    <t>Se aprobó en el comité de Subdirección lo Términos de Referencia de la convocatoria. se hizo la solicitud de elaboración de resolución de apertura, la cual se llevará a cabo el 12 de marzo de 2018.</t>
  </si>
  <si>
    <t>Se da apertura el 16 de marzo de 2018 y la convocatoria tendrá cierre el 23 de mayo de 2018. Desde la DFI se hace una solicitud de modificación del los recursos de la convocatoria y bajarlos a 25.900 millones, dicha solicitud tienen efecto al momento de ser aprobado en COMDIR.</t>
  </si>
  <si>
    <t xml:space="preserve">Se da apertura el 12 de marzo de 2018 y la convocatoria tendrá cierre el 16 de mayo de 2018. </t>
  </si>
  <si>
    <t>Comunicaciones vía correo electrónico con la gobernación de Nariño, con la propuesta de términos de referencia.</t>
  </si>
  <si>
    <t>12 de marzo de 2018</t>
  </si>
  <si>
    <t xml:space="preserve">Se realizaron los trámites necesarios de acuerdo con los requerimientos internos para la apertura de la convocatoria. En los archivos que se adjuntan en la sección de "entregables" se evidencia cada una de las actividades realizadas. </t>
  </si>
  <si>
    <t xml:space="preserve">Se da apertura el 22 de marzo de 2018 y la convocatoria tendrá cierre el 31 de mayo de 2018. </t>
  </si>
  <si>
    <t>Durante el primer trimestre del año se han publicado cinco convocatorias para la selección de empresas beneficiarias del programa de Sistemas de Innovación a través de las Cámaras de Comercio en las ciudades de Barranquilla, Bucaramanga, Cali y Eje Cafetero.</t>
  </si>
  <si>
    <t xml:space="preserve">No se tiene el plan operativo, ya que el área no lo ha enviado. Se solicita de nuevo de acuerdo con el correo del 14 de marzo de 2018. El detalle del reporte del plan de acción no permite determinar el avance ni la apertura de las convocatorias regionales. </t>
  </si>
  <si>
    <t xml:space="preserve">No se tiene el plan operativo, ya que el área no lo ha enviado. Se solicita de nuevo de acuerdo con el correo del 14 de marzo de 2018. El detalle del reporte del plan de acción no permite determinar el avance ni la apertura de las convocatorias regionales. La convocatoria del eje cafetero abrio el 10 de noviembre de 2017. La convocatoria de Cucuta no se logra evidenciar en la página web relacionada, en la Camara de Comercio de Bucaramanga no se evidencia el cronograma. </t>
  </si>
  <si>
    <t>Por abrir otras regiones
Abierto Cali, Atlántico, Eje Cafetero, Cucuta, Bucaramanga.</t>
  </si>
  <si>
    <t xml:space="preserve">Abierta </t>
  </si>
  <si>
    <t>19 de febrero de 2018</t>
  </si>
  <si>
    <t>Sin reporte en GINA</t>
  </si>
  <si>
    <t>Selección de entidades asesoras - Sistemas de Innovación Empresarial - Cundinamarca</t>
  </si>
  <si>
    <t>Selección de entidades asesoras - Sistemas de Innovación Empresarial - Boyacá</t>
  </si>
  <si>
    <t>Selección de entidades asesoras - Sistemas de Innovación Empresarial - Nariño</t>
  </si>
  <si>
    <t>Sin información precisa de la apertura</t>
  </si>
  <si>
    <t>La convocatoria tiene apertura en el mes de julio. No se cuenta con plan operativo de la convocatoria</t>
  </si>
  <si>
    <t>Al 31 de Marzo de 2018 no se han llevado a cabo acciones relacionadas con esta actividad.</t>
  </si>
  <si>
    <t>Se avanza durante el mes de marzo con la elaboración de los TdR, se tienen reuniones con los aliados ANDI y SENA y un TDS  con la Subdirección.</t>
  </si>
  <si>
    <t xml:space="preserve">Se avanza durante el mes de marzo con la elaboración de los TdR, se tienen reuniones con los aliados BANCOLDEX y SENA y un TDS y Subdirección. </t>
  </si>
  <si>
    <t xml:space="preserve">La convocatoria denominada ¿Formación especializada y certificación en competencias para desarrollo de tecnologías de información¿ tuvo fecha de apertura el día 20 de marzo de 2018 a través de la página de COLCIENCIAS en el enlace http://www.colciencias.gov.co/convocatorias/innovacion/formacion-especializada-y-certificacion-en-competencias-para-desarrollo donde se podrán consultar los términos de referencia en el enlace http://fedesoft.org/talentobogota
 </t>
  </si>
  <si>
    <t>20 de marzo de 2018</t>
  </si>
  <si>
    <t>De acuerdo con un correo electrónico se debe ajustar la fecha de apértura de la convocatoria de confirmidad con el comité de dirección del 20 de marzo, el cual aprobó la modificación de la fecha de apertura al mes de mayo de 2018.</t>
  </si>
  <si>
    <t xml:space="preserve">Convocatoria por abrir en el mes de mayo. </t>
  </si>
  <si>
    <t xml:space="preserve">Sin novedad convocatoria por abrir en mayo. </t>
  </si>
  <si>
    <t>El 9 de marzo se llevó al preconsejo un total de 8 proyectos evaluados en el primer corte de la convocatoria 786, de los cuales 6 proyectos tuvieron concepto positivo por un valor de $ 4.556 millones de pesos. Estos proyectos serán decididos en la sesión del Consejo Nacional de Beneficios Tributarios del 9 de abril de 2018.</t>
  </si>
  <si>
    <t xml:space="preserve">Sin mayor novedad al respecto. </t>
  </si>
  <si>
    <t>Se decidieron  para los meses de Enero y Febrero  tres ingresos No Constitutivos  y cuatro proyectos de exención de Iva.
En el mes de marzo se decidieron 6 solicitudes de exención del IVA.</t>
  </si>
  <si>
    <t xml:space="preserve">Sin mayor novedad al respecto, se avanza en los resultados de la convocatoria. Se recomienda haacer el reporte de avance en el plan operativo de la convocatoria. Se solicita actualizar acceso web de la convocatoria. </t>
  </si>
  <si>
    <t>Se elaboraron los términos de referencia de la Convocatoria Jóvenes Investigadores e Innovadores con sus respectivos anexos. El 5 de marzo de 2018, se remitieron a (SEGEL, OAP y DAF) los TdR para su revisión y concepto por parte de las dependencias.
Posteriormente se ajustaron los TdR con base en las observaciones dadas y se presentaron a Comité Técnico de Dirección en sesión del 20 de marzo de 2018 donde se acogieron las observaciones de las dependencias y se aprobaron los términos.
El 22 de marzo de 2018, se radicaron en SEGEL los TdR con sus anexos respectivos, presentación en Power Point, conceptos de dependencias y acta del Comité Técnico de Dirección para ser presentados en sesión del 3 de abril de 2018.</t>
  </si>
  <si>
    <t xml:space="preserve">Sin mayor novedad, se recomienda avanzar en el reporte de las tareas de los planes operativos de la convocatoria. </t>
  </si>
  <si>
    <t>Este reporte da cuenta del seguimiento y avance del mes de marzo: Se elaboró la Adenda No 1 de la Convocatoria Nacional 770 del año 2016 – 2017, Jóvenes Innovadores en Alianza SENA.
La adenda fue revisada y aprobada por el Comité de Dirección Técnica de la Dirección de Mentalidad y Cultura en sesión realizada el día 27 de febrero de 2018 mediante acta No.6, y en Sesión de Comité de Subdirección del 6 de marzo de 2018 mediante acta No 9.
El 7 de marzo de 2018, se solicitó por memorando a la Secretaria General – SEGEL adelantar el trámite de elaboración de la adenda No. 01, la cual fue elaborada con fecha del 15 de marzo de 2018.
Posteriormente el 16 de marzo se solicitó a SEGEL dar trámite para la elaboración de la resolución de apertura del cuarto corte de la Convocatoria Nacional 770 del año 2016 – 2017, Jóvenes Innovadores en Alianza SENA, la cual se publicó el 23 de marzo de 2018 mediante “Resolución de Apertura No 0277 de 2018".</t>
  </si>
  <si>
    <t>23 de marzo de 2018</t>
  </si>
  <si>
    <t>Se elaboraron los términos de referencia de la Convocatoria Jóvenes Innovadores e Innovadores en Medicina con sus respectivos anexos. El 5 de marzo de 2018, se remitieron a (SEGEL, OAP y DAF) los TdR para su revisión y concepto por parte de las dependencias.
Posteriormente se ajustaron los TdR con base en las observaciones dadas y se presentaron a Comité Técnico de Dirección en sesión del 20 de marzo de 2018 donde se acogieron las observaciones de las dependencias y se aprobaron los términos.
El 22 de marzo de 2018, se radicaron en SEGEL los TdR con sus anexos respectivos, presentación en Power Point, conceptos de dependencias y acta del Comité Técnico de Dirección para ser presentados en sesión del 3 de abril de 2018.</t>
  </si>
  <si>
    <t>Se hace la solicitud de concepto para la convocatoria para el fortalecimiento de Centros de Ciencia.</t>
  </si>
  <si>
    <t>A partir de conversaciones con el PNUD como aliado para esta versión se define el tema de “Mejoramiento y Conservación de Ecosistemas”, el cual se le presenta al director general quien manifiesta estar de acuerdo con el mismo y se define el primer borrador de las bases del concurso, y del formulario de postulación, que se anexan borradores.</t>
  </si>
  <si>
    <t>05 de marzo de 2018</t>
  </si>
  <si>
    <t>El día 5 de marzo se publica la convocatoria denominada Convocatoria de Movilidad Académica con Europa, con un presupuesto global de $608.000.000.
La convocatoria en mención cuenta con los siguientes capítulos:
Capítulo 1 ECOS-Nord Francia 
Fecha de apertura: Marzo 5 de 2018 
Fecha de cierre: Mayo 4 de 2018 - hora: 16:00 
Capítulo 2 DAAD-Procol Alemania
Fecha de apertura: Mayo 2 de 2018 
Fecha de cierre: Julio 3 de 2018 - hora: 16:00
Capítulo 3 BMBF Alemania
Fecha de apertura: Mayo 2 de 2018 
Fecha de cierre: Julio 3 de 2018 - hora: 16:00</t>
  </si>
  <si>
    <t xml:space="preserve">Movilidad Académica Europa </t>
  </si>
  <si>
    <t>Se dio apertura el 05 de marzo al capitulo de Ecos-Nord Francia. Este capítulo tendrá cierre el 04 de mayo de 2018. El 19 de febrero se aprueba el cambio del nombre de la convocatoria entendiendo el alcance de la misma, retirando el título Paises Iberoamerica.</t>
  </si>
  <si>
    <t>26 de febrero de 2018</t>
  </si>
  <si>
    <t>El pasado 26 de febrero se dio apertura a la convocatoria de Cundinamarca para proyectos de I+D, la cual quedó numerada con el número 802. Se encuentra abierta hasta el 4 de mayo de 2018.</t>
  </si>
  <si>
    <t>Convocatoria adendada. Se adjunta lista preliminar.</t>
  </si>
  <si>
    <t xml:space="preserve">El pasado 26 de febrero se dio apertura a la convocatoria de Cundinamarca para proyectos de Innovación, la cual quedó numerada con el número 803. Se encuentra abierta hasta el 4 de mayo de 2018.
 </t>
  </si>
  <si>
    <t xml:space="preserve">Sin mayor novedad, se encuentra en curso la convocatoria. Se recomienda hacer seguimiento al traslado de recursos de la convocatoria y hacer el reporte de acuerdo con el avance de la convocatoria en las tareas del plan operativo. </t>
  </si>
  <si>
    <t xml:space="preserve">Se anuncia por parte del área técnica modificaciones en el cronograma de forma que la apertura se hara en el mes de julio con cierre en septiembre Se debe hacer la solicitud del  ajuste al  plan en el segundo Comité de Dirección de abril. </t>
  </si>
  <si>
    <t>octubre de 2017</t>
  </si>
  <si>
    <t>La convocatoria 797 de 2017, para seleccionar los beneficiarios con la formación en ciencia de datos cierra el segundo corte el 02 de marzo de 2017, por lo que aún no se ha iniciado con el proceso de formación de las 200 personas. Se espera que la formación inicie la segunda semana de abril de 2017.</t>
  </si>
  <si>
    <t xml:space="preserve">44 propuestas elegibles tanto en el banco preliminar como en el banco definitivo. </t>
  </si>
  <si>
    <t xml:space="preserve">Cierre lunes 30 abril 2018 17:00 
Cierre primer Corte miércoles 31 enero 2018 17:00 
Cierre segundo Corte miércoles 14 marzo 2018 17:00 
Cierre tercer Corte lunes 30 abril 2018 17:00
Aunque en los TdR aparece la siguiente nota "7 Se cuenta con un presupuesto adicional de $190.000.000, para cubrir los costos de evaluación y seguimiento total de la
ejecución de la convocatoria, para un total de $1.150.000.000 dispuestos para esta convocatoria". Recomendamos considerar colocar la misma nota en el micrositio de la convocatoria. 
En el banco preliminar de la primera corte y en el banco definitivo de elegibles quedaron 44 propuestas. 
Recomendamos hacer un plan de choque para la convocatoria de forma que no queden rezagados los resultados frente a la meta esperada. </t>
  </si>
  <si>
    <t>El 15 de febrero cumpliendo cronograma, establecido en los términos de referencia,  cierra la convocatoria,  con un total de 20 propuestas de programas en los 5 focos estratégicos distribuidos así:
Energía Sostenible: 7 
Alimentos: 6
Sociedad: 3
Bioeconomía: 3
Salud: 1</t>
  </si>
  <si>
    <r>
      <t>De acuerdo con el comité extraordinario de SubDirección del 28 de febrero de 2018, se adendó la convocatoria para modificarl el numeral 12. Cronograma, modificando  el cierre a la misma el 01 de junio de 2018 y publicando resultados definitivos el 07 de septiembre de 2018.</t>
    </r>
    <r>
      <rPr>
        <b/>
        <sz val="11"/>
        <rFont val="Arial"/>
        <family val="2"/>
      </rPr>
      <t xml:space="preserve"> Se recomienda abrir una tarea en el plan de Acción al tercer trimestre de 2018 para dar cuenta del avance de la convocatoria de acuerdo con la adenda. </t>
    </r>
    <r>
      <rPr>
        <sz val="11"/>
        <rFont val="Arial"/>
        <family val="2"/>
      </rPr>
      <t xml:space="preserve">Segun el listado preliminar se tienen 17 personas inscritas en las 19 ternas propuestas. </t>
    </r>
  </si>
  <si>
    <t>La convocatoria 794 cerró el pasado 23 de marzo, posterior a la ampliación de plazo (adenda) realizada para garantizar el incremento de participación de proyectos de investigación. Se registraron 37 propuestas inscritas.
Se inicia el proceso de verificación de requisitos y evaluación en el mes de abril.</t>
  </si>
  <si>
    <t>Cerrada</t>
  </si>
  <si>
    <t>La convocatoria 795 cerró el pasado 23 de marzo, posterior a la ampliación de plazo (adenda) realizada para garantizar el incremento de participación de proyectos de investigación. Se registraron 13 propuestas inscritas.
Se inicia el proceso de verificación de requisitos y evaluación en el mes de abril.</t>
  </si>
  <si>
    <t xml:space="preserve">Se dio cierre a la convocatoria el 28 de febrero, de acuerdo con el reporte se reciben 2840 propuestas lo que permitirá dar cumplimiento a la meta.  Se publicarán resultados el 17 de mayo. </t>
  </si>
  <si>
    <t xml:space="preserve">No se tiene plan operativo de la convocatoria y no hay términos de referencia, hay alto riesgo de incumplimiento de no abrir la convocatoria. Se envía correo electrónico al área alertando sobre el riesgo de incumplimiento de la misma el 15 de marzo de 2018. Se solicita por parte del área técnica para el comité de dirección del 23 abril que la apertura se haga para el mes de mayo. </t>
  </si>
  <si>
    <t xml:space="preserve">Aún cuando no se evidencia reporte de avance en el plan operativo en GINA, se evidencia en el portal de Colciencias la apertura de la convocatoria el 19 de febrero. La convocatoria tendrá cierre el  20 de abril de 2018. Cierra el 01 de junio debido a la adenda. De acuerdo con el comité de subdirección del 03 de abril de 2018 se aprobó la modificación de los TdR en el numeral 13 cronograma, </t>
  </si>
  <si>
    <t>Aún cuando no se evidencia reporte de avance en el plan operativo en GINA, se evidencia en el portal de Colciencias la apertura de la convocatoria el 19 de febrero. La convocatoria tuvo cierre el 15 de marzo de 2018. De acuerdo con el comité de subdirección del 03 de abril de 2018 se aprobó la modificación de los TdR en el numeral 13 cronograma. Desde Minhacienda se cambia un procedimiento de traslado de recursos y que afectó el cronograma de la convocatoria.</t>
  </si>
  <si>
    <t xml:space="preserve">Aún cuando no se evidencia reporte de avance en el plan operativo en GINA, se evidencia en el portal de Colciencias la apertura de la convocatoria el 19 de febrero. La convocatoria tendrá cierre el  20 de abril de 2018. De acuerdo con el comité de subdirección del 03 de abril de 2018 se aprobó la modificación de los TdR en el numeral 13 cronograma. 15 de junio queda programado el cierre de la convocatoria.  </t>
  </si>
  <si>
    <t>Aún cuando no se evidencia reporte de avance en el plan operativo en GINA, se evidencia en el portal de Colciencias la apertura de la convocatoria el 19 de febrero. La convocatoria tuvo cierre el 15 de marzo de 2018.  De acuerdo con el comité de subdirección del 03 de abril de 2018 se aprobó la modificación de los TdR en el numeral 13 cronograma. Desde Minhacienda se cambia un procedimiento de traslado de recursos y que afectó el cronograma de la convocatoria.</t>
  </si>
  <si>
    <t>junio de 2018</t>
  </si>
  <si>
    <t xml:space="preserve">La convocatoria dará apertura durante el mes de junio </t>
  </si>
  <si>
    <t xml:space="preserve">Se evidencia en la página de registro el estado de la fase 4 de la convocatoria dentro de las cuales estan abiertas las convocatorias de las siguientes camaras de comercio: Barrancabermeja, Cúcuta, Duitama, Pamplona, Tunja, Región Andino amazonica Todas las CCcio, Honda, Facatativá, Neiva
Sur y Oriente, Ibagué, Barranquilla, Cartagena, Magangué, Montería, Riohacha, San Andrés, Santa Marta, Sincelejo, Valledupar. La única que ha cerrado es la C.Cio de Bucaramanga el 09 de marzo pasado. 
</t>
  </si>
  <si>
    <t xml:space="preserve">Se evidencia en la página de registro el estado de la fase 4 de la convocatoria dentro de las cuales estan abiertas las convocatorias de las siguientes camaras de comercio: Barrancabermeja, Cúcuta, Duitama, Pamplona, Tunja, Región Andino amazonica Todas las CCcio, Honda, Facatativá, Neiva
Sur y Oriente, Ibagué, Barranquilla, Cartagena, Magangué, Montería, Riohacha, San Andrés, Santa Marta, Sincelejo, Valledupar. La única que ha cerrado es la C.Cio de Bucaramanga el 09 de marzo pasado. </t>
  </si>
  <si>
    <t xml:space="preserve">La convocatoria tiene apertura en el mes de mayo. Se reciben los TdR para revisión de DAF, SEGEL y de OAP. </t>
  </si>
  <si>
    <t xml:space="preserve">Se evidencia apertura de la convocatoria en el link del operador Fedesoft, sin embargo se hace un recordatorio de seguimiento a la actualización del micrositio de Colciencias por parte del área responsable de la convocatoria para mantener actualizado dicho sitio a través de correo enviado el 02 de abril de 2018. Esta convocatoria cerrará el 30 de abril pasado. Es operada por Fedesoft. </t>
  </si>
  <si>
    <t>10 de abril de 2018</t>
  </si>
  <si>
    <t>Sin mayor novedad, se recomienda avanzar en el reporte de las tareas de los planes operativos de la convocatoria. 
Se abrió la convocatoria el 10 de abril y tiene cierre el 10 de junio.</t>
  </si>
  <si>
    <t xml:space="preserve">Se da apertura al cuarto corte de la convocatoria el 23 de marzo aplicando una adenda a la misma de forma que permite dar paso al 4to corte. En sesión del 06 de marzo de 2018 se dio aprobación a la adenda en donde se modifican los numerales: 5, 7, 8 y 16 de la convocatoria 770 de 2016. Solicitamos hacer el ajuste en el plan operativo para ajustarlo en GINA de conformidad con la adenda. Esta adenda no debe considerarse como producto no conforme. </t>
  </si>
  <si>
    <t xml:space="preserve">Sin mayor novedad, se recomienda avanzar en el reporte de las tareas de los planes operativos de la convocatoria. Esta por abrir en la medida que se pueda dar tramite a alos recursos aportados por el aliado Pfizer. </t>
  </si>
  <si>
    <t xml:space="preserve">Se da cumplimiento en la fecha de aprtura, la convocatoria tuvo cierre el 06 de abril de 2018. </t>
  </si>
  <si>
    <t>Apertura: 23 julio de 2018.
Cierre: 23 septiembre de 2018.
Evaluación: 30 septiembre a 25 de octubre de 2018.
Publicación resultados: 31 de octubre de 2018.</t>
  </si>
  <si>
    <t xml:space="preserve">Fecha de apertura segundo corte miércoles 31 enero 2018 
Cierre viernes 02 marzo 2018 16:00 
Cierre primer Corte martes 30 enero 2018 17:00 
Cierre segundo Corte viernes 02 marzo 2018 16:00
La convocatoria tiene resultados de elegibles con 171 elegibles del primer corte en el banco definitivo y 171 elebiles en el banco preliminar del segundo corte, lo cual deja cubierta la meta de la convocatoria. 
Recomendamos hacer actuaalización del reporte del plan operativo de la convocatoria. </t>
  </si>
  <si>
    <t xml:space="preserve">De acuerdo con el valor el número de propuestas que se reciben permite dar cumplimiento a la meta del plan de convocatorias lo que permitiría mantener el resultado de programas de la primera versión de la convocatoria. Resultados preliminares el 30 de abril </t>
  </si>
  <si>
    <t xml:space="preserve">En sesión del 19 de febrero de 2018 del comité se aprobó la adenda que modifica  los numerales 6, 15, y 17, junto con el anexo 4. El cierre de la convocatoria el 23 de marzo de 2018. Resultados Preliminares el 23 de abril. Por medio de acta del comité de subdirección del 19 de febrero de 2018 se adendo la convocatoria modificando los numerales 15. cronograma, 17 propiedad intelectual y Anexo 4. </t>
  </si>
  <si>
    <t xml:space="preserve">En sesión del 19 de febrero de 2018 del comité se aprobó la adenda que modifica  los numerales 6, 15, y 17, junto con el anexo 4. El cierre de la convocatoria el 23 de marzo de 2018.  Resultados Preliminares el 23 de abril. Por medio de acta del comité de subdirección del 19 de febrero de 2018 se adendo la convocatoria modificando los numerales 15. cronograma, 17 propiedad intelectual y Anexo 4. </t>
  </si>
  <si>
    <t>ESTADO DE LA CONVOCATORIA AL  30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</si>
</sst>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164" formatCode="[$-240A]d&quot; de &quot;mmmm&quot; de &quot;yyyy;@"/>
    <numFmt numFmtId="165" formatCode="dd/mm/yyyy;@"/>
    <numFmt numFmtId="166" formatCode="_-&quot;$&quot;* #,##0_-;\-&quot;$&quot;* #,##0_-;_-&quot;$&quot;* &quot;-&quot;??_-;_-@_-"/>
  </numFmts>
  <fonts count="22" x14ac:knownFonts="1">
    <font>
      <sz val="11"/>
      <color theme="1"/>
      <name val="Calibri"/>
      <family val="2"/>
      <scheme val="minor"/>
    </font>
    <font>
      <sz val="12"/>
      <name val="Arial"/>
      <family val="2"/>
    </font>
    <font>
      <sz val="12"/>
      <color theme="1"/>
      <name val="Arial"/>
      <family val="2"/>
    </font>
    <font>
      <b/>
      <sz val="12"/>
      <color theme="0"/>
      <name val="Arial"/>
      <family val="2"/>
    </font>
    <font>
      <b/>
      <sz val="12"/>
      <color rgb="FFFFFF00"/>
      <name val="Arial"/>
      <family val="2"/>
    </font>
    <font>
      <b/>
      <sz val="10"/>
      <color theme="0"/>
      <name val="Arial"/>
      <family val="2"/>
    </font>
    <font>
      <sz val="11"/>
      <color theme="1"/>
      <name val="Arial"/>
      <family val="2"/>
    </font>
    <font>
      <b/>
      <sz val="11"/>
      <color theme="1"/>
      <name val="Arial"/>
      <family val="2"/>
    </font>
    <font>
      <b/>
      <sz val="14"/>
      <color theme="1"/>
      <name val="Arial"/>
      <family val="2"/>
    </font>
    <font>
      <b/>
      <sz val="11"/>
      <color theme="0"/>
      <name val="Arial"/>
      <family val="2"/>
    </font>
    <font>
      <sz val="11"/>
      <color theme="1"/>
      <name val="Calibri"/>
      <family val="2"/>
      <scheme val="minor"/>
    </font>
    <font>
      <b/>
      <sz val="12"/>
      <color theme="1"/>
      <name val="Arial Narrow"/>
      <family val="2"/>
    </font>
    <font>
      <sz val="11"/>
      <name val="Arial"/>
      <family val="2"/>
    </font>
    <font>
      <sz val="10"/>
      <name val="Arial"/>
      <family val="2"/>
    </font>
    <font>
      <b/>
      <sz val="8"/>
      <color theme="0"/>
      <name val="Arial"/>
      <family val="2"/>
    </font>
    <font>
      <b/>
      <sz val="12"/>
      <color rgb="FFFF0000"/>
      <name val="Arial"/>
      <family val="2"/>
    </font>
    <font>
      <sz val="12"/>
      <color rgb="FF000000"/>
      <name val="Arial"/>
      <family val="2"/>
    </font>
    <font>
      <sz val="12"/>
      <color theme="0"/>
      <name val="Arial"/>
      <family val="2"/>
    </font>
    <font>
      <sz val="12"/>
      <color rgb="FFC00000"/>
      <name val="Arial"/>
      <family val="2"/>
    </font>
    <font>
      <sz val="24"/>
      <color rgb="FFC00000"/>
      <name val="Arial"/>
      <family val="2"/>
    </font>
    <font>
      <sz val="12"/>
      <color rgb="FF000000"/>
      <name val="Verdana"/>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00939B"/>
        <bgColor indexed="64"/>
      </patternFill>
    </fill>
    <fill>
      <patternFill patternType="solid">
        <fgColor theme="0" tint="-0.34998626667073579"/>
        <bgColor rgb="FF000000"/>
      </patternFill>
    </fill>
    <fill>
      <patternFill patternType="solid">
        <fgColor theme="0"/>
        <bgColor rgb="FF000000"/>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42"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cellStyleXfs>
  <cellXfs count="246">
    <xf numFmtId="0" fontId="0" fillId="0" borderId="0" xfId="0"/>
    <xf numFmtId="0" fontId="1" fillId="2" borderId="0" xfId="0" applyFont="1" applyFill="1"/>
    <xf numFmtId="0" fontId="2" fillId="2" borderId="0" xfId="0" applyFont="1" applyFill="1"/>
    <xf numFmtId="0" fontId="5" fillId="3" borderId="3" xfId="0" applyFont="1" applyFill="1" applyBorder="1" applyAlignment="1">
      <alignment horizontal="center" vertical="center"/>
    </xf>
    <xf numFmtId="0" fontId="2" fillId="2" borderId="3" xfId="0"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1" fillId="0" borderId="3" xfId="0" quotePrefix="1" applyFont="1" applyFill="1" applyBorder="1" applyAlignment="1">
      <alignment vertical="center" wrapText="1"/>
    </xf>
    <xf numFmtId="0" fontId="1" fillId="0" borderId="3" xfId="0" applyFont="1" applyFill="1" applyBorder="1" applyAlignment="1">
      <alignment vertical="center" wrapText="1"/>
    </xf>
    <xf numFmtId="0" fontId="1" fillId="0" borderId="3" xfId="0" quotePrefix="1" applyFont="1" applyFill="1" applyBorder="1" applyAlignment="1">
      <alignment horizontal="center" vertical="center" wrapText="1"/>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9" fontId="2" fillId="2" borderId="3" xfId="2"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vertical="center"/>
    </xf>
    <xf numFmtId="0" fontId="2" fillId="2" borderId="3" xfId="0" applyFont="1" applyFill="1" applyBorder="1" applyAlignment="1">
      <alignment vertical="center"/>
    </xf>
    <xf numFmtId="165" fontId="1" fillId="0"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42" fontId="2" fillId="2" borderId="3" xfId="0" applyNumberFormat="1" applyFont="1" applyFill="1" applyBorder="1" applyAlignment="1">
      <alignment vertical="center"/>
    </xf>
    <xf numFmtId="0" fontId="12" fillId="2" borderId="0" xfId="0" applyFont="1" applyFill="1" applyAlignment="1">
      <alignment vertical="center"/>
    </xf>
    <xf numFmtId="0" fontId="6" fillId="2" borderId="0" xfId="0" applyFont="1" applyFill="1" applyAlignment="1">
      <alignment vertical="center"/>
    </xf>
    <xf numFmtId="165" fontId="1" fillId="2"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5"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0" fontId="2" fillId="2" borderId="3" xfId="0" quotePrefix="1" applyFont="1" applyFill="1" applyBorder="1" applyAlignment="1">
      <alignment horizontal="center" vertical="center"/>
    </xf>
    <xf numFmtId="42" fontId="1" fillId="2" borderId="3" xfId="1" applyFont="1" applyFill="1" applyBorder="1" applyAlignment="1">
      <alignment horizontal="center" vertical="center"/>
    </xf>
    <xf numFmtId="0" fontId="1" fillId="0" borderId="3" xfId="0" applyFont="1" applyFill="1" applyBorder="1" applyAlignment="1">
      <alignment horizontal="center" vertical="center" wrapText="1"/>
    </xf>
    <xf numFmtId="0" fontId="2" fillId="2" borderId="0" xfId="0" applyFont="1" applyFill="1" applyAlignment="1">
      <alignment wrapText="1"/>
    </xf>
    <xf numFmtId="42" fontId="2" fillId="0" borderId="3" xfId="4" applyFont="1" applyFill="1" applyBorder="1" applyAlignment="1">
      <alignment vertical="center"/>
    </xf>
    <xf numFmtId="0" fontId="1" fillId="2" borderId="3" xfId="0" applyFont="1" applyFill="1" applyBorder="1" applyAlignment="1">
      <alignment vertical="center" wrapText="1"/>
    </xf>
    <xf numFmtId="0" fontId="15" fillId="2" borderId="3" xfId="0" applyFont="1" applyFill="1" applyBorder="1" applyAlignment="1">
      <alignment horizontal="center" vertical="center"/>
    </xf>
    <xf numFmtId="0" fontId="2" fillId="2" borderId="3" xfId="0" quotePrefix="1" applyFont="1" applyFill="1" applyBorder="1" applyAlignment="1">
      <alignment vertical="center"/>
    </xf>
    <xf numFmtId="10" fontId="2" fillId="2" borderId="3" xfId="2" applyNumberFormat="1" applyFont="1" applyFill="1" applyBorder="1" applyAlignment="1">
      <alignment horizontal="center" vertical="center"/>
    </xf>
    <xf numFmtId="9" fontId="2" fillId="2" borderId="3" xfId="2" applyFont="1" applyFill="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xf>
    <xf numFmtId="164" fontId="1" fillId="2"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0" fontId="2" fillId="2" borderId="0" xfId="0" applyFont="1" applyFill="1" applyAlignment="1">
      <alignment horizontal="justify"/>
    </xf>
    <xf numFmtId="0" fontId="1" fillId="2" borderId="3" xfId="0" applyFont="1" applyFill="1" applyBorder="1" applyAlignment="1">
      <alignment horizontal="justify" vertical="center" wrapText="1"/>
    </xf>
    <xf numFmtId="0" fontId="1" fillId="2" borderId="0" xfId="0" applyFont="1" applyFill="1" applyAlignment="1">
      <alignment horizontal="justify"/>
    </xf>
    <xf numFmtId="0" fontId="1" fillId="2" borderId="3" xfId="0" quotePrefix="1"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22" xfId="0" applyFont="1" applyFill="1" applyBorder="1" applyAlignment="1">
      <alignment horizontal="center" vertical="center" wrapText="1"/>
    </xf>
    <xf numFmtId="6" fontId="2" fillId="0" borderId="3" xfId="1"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2" fillId="2" borderId="3" xfId="0" applyFont="1" applyFill="1" applyBorder="1" applyAlignment="1">
      <alignment horizontal="justify" vertical="center" wrapText="1"/>
    </xf>
    <xf numFmtId="166" fontId="1" fillId="0" borderId="3" xfId="3" applyNumberFormat="1" applyFont="1" applyFill="1" applyBorder="1" applyAlignment="1">
      <alignment vertical="center" wrapText="1"/>
    </xf>
    <xf numFmtId="42" fontId="2"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42" fontId="2" fillId="2" borderId="3" xfId="1" applyFont="1" applyFill="1" applyBorder="1" applyAlignment="1">
      <alignment vertical="center"/>
    </xf>
    <xf numFmtId="42" fontId="17" fillId="2" borderId="0" xfId="0" applyNumberFormat="1" applyFont="1" applyFill="1" applyAlignment="1">
      <alignment vertical="center"/>
    </xf>
    <xf numFmtId="0" fontId="2" fillId="2" borderId="0" xfId="0" applyFont="1" applyFill="1" applyBorder="1" applyAlignment="1">
      <alignment horizontal="center" vertical="center"/>
    </xf>
    <xf numFmtId="42" fontId="1" fillId="0" borderId="3" xfId="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quotePrefix="1"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5" fontId="2" fillId="2" borderId="21" xfId="0" applyNumberFormat="1" applyFont="1" applyFill="1" applyBorder="1" applyAlignment="1">
      <alignment horizontal="center" vertical="center"/>
    </xf>
    <xf numFmtId="9" fontId="2" fillId="2" borderId="21" xfId="0" applyNumberFormat="1" applyFont="1" applyFill="1" applyBorder="1" applyAlignment="1">
      <alignment horizontal="center" vertical="center"/>
    </xf>
    <xf numFmtId="165" fontId="2" fillId="0" borderId="3" xfId="0" quotePrefix="1" applyNumberFormat="1" applyFont="1" applyFill="1" applyBorder="1" applyAlignment="1">
      <alignment horizontal="center" vertical="center" wrapText="1"/>
    </xf>
    <xf numFmtId="0" fontId="2" fillId="2" borderId="3" xfId="0" applyFont="1" applyFill="1" applyBorder="1" applyAlignment="1">
      <alignment horizontal="left" vertical="center" wrapText="1" indent="1"/>
    </xf>
    <xf numFmtId="0" fontId="1" fillId="2" borderId="4" xfId="0" quotePrefix="1" applyFont="1" applyFill="1" applyBorder="1" applyAlignment="1">
      <alignment vertical="center" wrapText="1"/>
    </xf>
    <xf numFmtId="0" fontId="1" fillId="2" borderId="6" xfId="0" quotePrefix="1" applyFont="1" applyFill="1" applyBorder="1" applyAlignment="1">
      <alignment vertical="center" wrapText="1"/>
    </xf>
    <xf numFmtId="0" fontId="1" fillId="2" borderId="3" xfId="0" quotePrefix="1" applyFont="1" applyFill="1" applyBorder="1" applyAlignment="1">
      <alignment vertical="center" wrapText="1"/>
    </xf>
    <xf numFmtId="9" fontId="2" fillId="2" borderId="3" xfId="2" applyFont="1" applyFill="1" applyBorder="1" applyAlignment="1">
      <alignment horizontal="right" vertical="center"/>
    </xf>
    <xf numFmtId="0" fontId="2" fillId="2" borderId="0" xfId="0" applyFont="1" applyFill="1" applyBorder="1" applyAlignment="1">
      <alignment horizontal="left" vertical="center"/>
    </xf>
    <xf numFmtId="17" fontId="2" fillId="2" borderId="3" xfId="0" applyNumberFormat="1" applyFont="1" applyFill="1" applyBorder="1" applyAlignment="1">
      <alignment horizontal="center" vertical="center"/>
    </xf>
    <xf numFmtId="42" fontId="2" fillId="2" borderId="3" xfId="1" applyFont="1" applyFill="1" applyBorder="1" applyAlignment="1">
      <alignment horizontal="center" vertical="center" wrapText="1"/>
    </xf>
    <xf numFmtId="42" fontId="2" fillId="2" borderId="3" xfId="1" quotePrefix="1" applyFont="1" applyFill="1" applyBorder="1" applyAlignment="1">
      <alignment horizontal="center" vertical="center"/>
    </xf>
    <xf numFmtId="0" fontId="16" fillId="0" borderId="3" xfId="0" quotePrefix="1" applyFont="1" applyBorder="1" applyAlignment="1">
      <alignment horizontal="justify" vertical="center" wrapText="1"/>
    </xf>
    <xf numFmtId="42" fontId="19" fillId="2" borderId="0" xfId="1" applyFont="1" applyFill="1" applyBorder="1" applyAlignment="1">
      <alignment horizontal="left" vertical="top"/>
    </xf>
    <xf numFmtId="9" fontId="1" fillId="2" borderId="3" xfId="0"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wrapText="1"/>
    </xf>
    <xf numFmtId="17" fontId="1" fillId="2" borderId="3" xfId="0" quotePrefix="1" applyNumberFormat="1" applyFont="1" applyFill="1" applyBorder="1" applyAlignment="1">
      <alignment horizontal="center" vertical="center"/>
    </xf>
    <xf numFmtId="17" fontId="1" fillId="0" borderId="3" xfId="0" quotePrefix="1" applyNumberFormat="1" applyFont="1" applyFill="1" applyBorder="1" applyAlignment="1">
      <alignment horizontal="center" vertical="center" wrapText="1"/>
    </xf>
    <xf numFmtId="6" fontId="1" fillId="2" borderId="3" xfId="0" applyNumberFormat="1" applyFont="1" applyFill="1" applyBorder="1" applyAlignment="1">
      <alignment horizontal="center" vertical="center"/>
    </xf>
    <xf numFmtId="8" fontId="1" fillId="2" borderId="3" xfId="0" applyNumberFormat="1" applyFont="1" applyFill="1" applyBorder="1" applyAlignment="1">
      <alignment horizontal="center" vertical="center"/>
    </xf>
    <xf numFmtId="6" fontId="1" fillId="0" borderId="3" xfId="0" applyNumberFormat="1" applyFont="1" applyFill="1" applyBorder="1" applyAlignment="1">
      <alignment horizontal="center" vertical="center"/>
    </xf>
    <xf numFmtId="0" fontId="1" fillId="2" borderId="3" xfId="0" applyFont="1" applyFill="1" applyBorder="1"/>
    <xf numFmtId="0" fontId="2" fillId="2" borderId="6" xfId="0" applyFont="1" applyFill="1" applyBorder="1" applyAlignment="1">
      <alignment horizontal="justify" vertical="center" wrapText="1"/>
    </xf>
    <xf numFmtId="0" fontId="2" fillId="2" borderId="3" xfId="0" quotePrefix="1" applyFont="1" applyFill="1" applyBorder="1" applyAlignment="1">
      <alignment vertical="center" wrapText="1"/>
    </xf>
    <xf numFmtId="0" fontId="2" fillId="2" borderId="3" xfId="5" quotePrefix="1" applyNumberFormat="1" applyFont="1" applyFill="1" applyBorder="1" applyAlignment="1">
      <alignment horizontal="center" vertical="center"/>
    </xf>
    <xf numFmtId="49" fontId="2" fillId="2" borderId="3" xfId="5" quotePrefix="1" applyNumberFormat="1" applyFont="1" applyFill="1" applyBorder="1" applyAlignment="1">
      <alignment horizontal="center" vertical="center"/>
    </xf>
    <xf numFmtId="42" fontId="1" fillId="0" borderId="3" xfId="1" applyFont="1" applyFill="1" applyBorder="1" applyAlignment="1">
      <alignment vertical="center" wrapText="1"/>
    </xf>
    <xf numFmtId="0" fontId="2" fillId="2" borderId="0" xfId="0" applyFont="1" applyFill="1" applyBorder="1" applyAlignment="1">
      <alignment horizontal="left" vertical="center" wrapText="1" indent="1"/>
    </xf>
    <xf numFmtId="0" fontId="1" fillId="2" borderId="3" xfId="0" quotePrefix="1" applyFont="1" applyFill="1" applyBorder="1" applyAlignment="1">
      <alignment horizontal="center" vertical="center"/>
    </xf>
    <xf numFmtId="0" fontId="1" fillId="2" borderId="22" xfId="0" quotePrefix="1"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1" fillId="2" borderId="3" xfId="0" applyFont="1" applyFill="1" applyBorder="1" applyAlignment="1">
      <alignment horizontal="left" vertical="center" wrapText="1" indent="1"/>
    </xf>
    <xf numFmtId="0" fontId="13" fillId="6" borderId="21" xfId="0" applyFont="1" applyFill="1" applyBorder="1" applyAlignment="1">
      <alignment horizontal="center" vertical="center" wrapText="1"/>
    </xf>
    <xf numFmtId="0" fontId="12" fillId="2" borderId="21" xfId="0" applyFont="1" applyFill="1" applyBorder="1" applyAlignment="1">
      <alignment horizontal="justify" vertical="center" wrapText="1"/>
    </xf>
    <xf numFmtId="42" fontId="13" fillId="2" borderId="21" xfId="1" applyFont="1" applyFill="1" applyBorder="1" applyAlignment="1">
      <alignment horizontal="center" vertical="center"/>
    </xf>
    <xf numFmtId="42" fontId="13" fillId="2" borderId="3" xfId="1" applyFont="1" applyFill="1" applyBorder="1" applyAlignment="1">
      <alignment horizontal="center" vertical="center"/>
    </xf>
    <xf numFmtId="0" fontId="2" fillId="2" borderId="0" xfId="0" applyFont="1" applyFill="1" applyAlignment="1">
      <alignment horizontal="right"/>
    </xf>
    <xf numFmtId="0" fontId="12" fillId="2" borderId="21" xfId="0" quotePrefix="1" applyFont="1" applyFill="1" applyBorder="1" applyAlignment="1">
      <alignment horizontal="justify" vertical="center" wrapText="1"/>
    </xf>
    <xf numFmtId="0" fontId="2" fillId="2" borderId="21" xfId="0" quotePrefix="1" applyFont="1" applyFill="1" applyBorder="1" applyAlignment="1">
      <alignment horizontal="center" vertical="center"/>
    </xf>
    <xf numFmtId="0" fontId="1" fillId="2" borderId="21" xfId="0" quotePrefix="1"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justify" vertical="center" wrapText="1"/>
    </xf>
    <xf numFmtId="0" fontId="20" fillId="0" borderId="3" xfId="0" applyFont="1" applyBorder="1" applyAlignment="1">
      <alignment horizontal="center" vertical="center"/>
    </xf>
    <xf numFmtId="166" fontId="15" fillId="0" borderId="3" xfId="3" applyNumberFormat="1" applyFont="1" applyFill="1" applyBorder="1" applyAlignment="1">
      <alignment horizontal="center" vertical="center" wrapText="1"/>
    </xf>
    <xf numFmtId="41" fontId="15" fillId="0" borderId="3" xfId="5" applyFont="1" applyFill="1" applyBorder="1" applyAlignment="1">
      <alignment horizontal="center" vertical="center" wrapText="1"/>
    </xf>
    <xf numFmtId="165" fontId="1" fillId="0" borderId="3" xfId="0" applyNumberFormat="1" applyFont="1" applyFill="1" applyBorder="1" applyAlignment="1">
      <alignment horizontal="center" vertical="center"/>
    </xf>
    <xf numFmtId="42" fontId="1" fillId="0" borderId="3" xfId="1" applyFont="1" applyFill="1" applyBorder="1" applyAlignment="1">
      <alignment vertical="center"/>
    </xf>
    <xf numFmtId="164" fontId="1" fillId="0" borderId="3" xfId="0" applyNumberFormat="1" applyFont="1" applyFill="1" applyBorder="1" applyAlignment="1">
      <alignment vertical="center" wrapText="1"/>
    </xf>
    <xf numFmtId="15" fontId="2" fillId="2" borderId="3" xfId="0" applyNumberFormat="1" applyFont="1" applyFill="1" applyBorder="1" applyAlignment="1">
      <alignment horizontal="center" vertical="center" wrapText="1"/>
    </xf>
    <xf numFmtId="0" fontId="2" fillId="2" borderId="3" xfId="0" applyFont="1" applyFill="1" applyBorder="1" applyAlignment="1">
      <alignment horizontal="justify" wrapText="1"/>
    </xf>
    <xf numFmtId="0" fontId="2" fillId="2" borderId="3" xfId="0" applyFont="1" applyFill="1" applyBorder="1" applyAlignment="1">
      <alignment horizontal="justify" vertical="center"/>
    </xf>
    <xf numFmtId="0" fontId="2" fillId="2" borderId="3" xfId="0" quotePrefix="1" applyFont="1" applyFill="1" applyBorder="1" applyAlignment="1">
      <alignment horizontal="justify" vertical="center"/>
    </xf>
    <xf numFmtId="164" fontId="2" fillId="2" borderId="3" xfId="0" applyNumberFormat="1" applyFont="1" applyFill="1" applyBorder="1" applyAlignment="1">
      <alignment horizontal="center" vertical="center" wrapText="1"/>
    </xf>
    <xf numFmtId="0" fontId="13" fillId="6" borderId="21" xfId="0" quotePrefix="1" applyFont="1" applyFill="1" applyBorder="1" applyAlignment="1">
      <alignment horizontal="center" vertical="center" wrapText="1"/>
    </xf>
    <xf numFmtId="0" fontId="11" fillId="2" borderId="16" xfId="0" applyFont="1" applyFill="1" applyBorder="1" applyAlignment="1">
      <alignment horizontal="right"/>
    </xf>
    <xf numFmtId="0" fontId="11" fillId="2" borderId="0" xfId="0" applyFont="1" applyFill="1" applyBorder="1" applyAlignment="1">
      <alignment horizontal="right"/>
    </xf>
    <xf numFmtId="0" fontId="11" fillId="2" borderId="17" xfId="0" applyFont="1" applyFill="1" applyBorder="1" applyAlignment="1">
      <alignment horizontal="right"/>
    </xf>
    <xf numFmtId="0" fontId="2" fillId="2" borderId="21" xfId="0" quotePrefix="1" applyFont="1" applyFill="1" applyBorder="1" applyAlignment="1">
      <alignment horizontal="center" vertical="center" wrapText="1"/>
    </xf>
    <xf numFmtId="0" fontId="2" fillId="2" borderId="22" xfId="0" quotePrefix="1"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165" fontId="1" fillId="0" borderId="21" xfId="0" applyNumberFormat="1" applyFont="1" applyFill="1" applyBorder="1" applyAlignment="1">
      <alignment horizontal="center" vertical="center"/>
    </xf>
    <xf numFmtId="165" fontId="1" fillId="0" borderId="22" xfId="0" applyNumberFormat="1" applyFont="1" applyFill="1" applyBorder="1" applyAlignment="1">
      <alignment horizontal="center" vertical="center"/>
    </xf>
    <xf numFmtId="42" fontId="2" fillId="2" borderId="21" xfId="1" applyFont="1" applyFill="1" applyBorder="1" applyAlignment="1">
      <alignment horizontal="center" vertical="center"/>
    </xf>
    <xf numFmtId="42" fontId="2" fillId="2" borderId="22" xfId="1" applyFont="1" applyFill="1" applyBorder="1" applyAlignment="1">
      <alignment horizontal="center" vertical="center"/>
    </xf>
    <xf numFmtId="42" fontId="2" fillId="2" borderId="21" xfId="0" applyNumberFormat="1" applyFont="1" applyFill="1" applyBorder="1" applyAlignment="1">
      <alignment horizontal="center" vertical="center"/>
    </xf>
    <xf numFmtId="42" fontId="2" fillId="2" borderId="22" xfId="0" applyNumberFormat="1" applyFont="1" applyFill="1" applyBorder="1" applyAlignment="1">
      <alignment horizontal="center" vertical="center"/>
    </xf>
    <xf numFmtId="9" fontId="2" fillId="2" borderId="21" xfId="2" applyFont="1" applyFill="1" applyBorder="1" applyAlignment="1">
      <alignment horizontal="right" vertical="center"/>
    </xf>
    <xf numFmtId="9" fontId="2" fillId="2" borderId="22" xfId="2" applyFont="1" applyFill="1" applyBorder="1" applyAlignment="1">
      <alignment horizontal="right" vertical="center"/>
    </xf>
    <xf numFmtId="42" fontId="1" fillId="0" borderId="21" xfId="1" applyFont="1" applyFill="1" applyBorder="1" applyAlignment="1">
      <alignment horizontal="center" vertical="center"/>
    </xf>
    <xf numFmtId="42" fontId="1" fillId="0" borderId="22" xfId="1" applyFont="1" applyFill="1" applyBorder="1" applyAlignment="1">
      <alignment horizontal="center" vertical="center"/>
    </xf>
    <xf numFmtId="164" fontId="1" fillId="0" borderId="21" xfId="0" applyNumberFormat="1" applyFont="1" applyFill="1" applyBorder="1" applyAlignment="1">
      <alignment horizontal="left" vertical="center" wrapText="1"/>
    </xf>
    <xf numFmtId="164" fontId="1" fillId="0" borderId="22" xfId="0" applyNumberFormat="1" applyFont="1" applyFill="1" applyBorder="1" applyAlignment="1">
      <alignment horizontal="left" vertical="center" wrapText="1"/>
    </xf>
    <xf numFmtId="0" fontId="5" fillId="5"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5"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 fillId="2" borderId="3" xfId="0" quotePrefix="1"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42" fontId="2" fillId="0" borderId="3" xfId="4" applyFont="1" applyFill="1" applyBorder="1" applyAlignment="1">
      <alignment horizontal="center" vertical="center"/>
    </xf>
    <xf numFmtId="42" fontId="1" fillId="0" borderId="4" xfId="1" applyFont="1" applyFill="1" applyBorder="1" applyAlignment="1">
      <alignment horizontal="center" vertical="center" wrapText="1"/>
    </xf>
    <xf numFmtId="42" fontId="1" fillId="0" borderId="5" xfId="1" applyFont="1" applyFill="1" applyBorder="1" applyAlignment="1">
      <alignment horizontal="center" vertical="center" wrapText="1"/>
    </xf>
    <xf numFmtId="42" fontId="1" fillId="0" borderId="6"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42" fontId="1" fillId="2" borderId="4" xfId="1" applyFont="1" applyFill="1" applyBorder="1" applyAlignment="1">
      <alignment horizontal="center" vertical="center"/>
    </xf>
    <xf numFmtId="42" fontId="1" fillId="2" borderId="5" xfId="1" applyFont="1" applyFill="1" applyBorder="1" applyAlignment="1">
      <alignment horizontal="center" vertical="center"/>
    </xf>
    <xf numFmtId="42" fontId="1" fillId="2" borderId="6" xfId="1" applyFont="1" applyFill="1" applyBorder="1" applyAlignment="1">
      <alignment horizontal="center" vertical="center"/>
    </xf>
    <xf numFmtId="0" fontId="3" fillId="3" borderId="2" xfId="0" applyFont="1" applyFill="1" applyBorder="1" applyAlignment="1">
      <alignment horizontal="center" vertical="center" wrapText="1"/>
    </xf>
    <xf numFmtId="0" fontId="9" fillId="4" borderId="3" xfId="0" applyFont="1" applyFill="1" applyBorder="1" applyAlignment="1">
      <alignment horizontal="justify" vertical="center" wrapText="1"/>
    </xf>
    <xf numFmtId="0" fontId="5" fillId="5" borderId="3" xfId="0" applyFont="1" applyFill="1" applyBorder="1" applyAlignment="1">
      <alignment horizontal="justify" vertical="center" wrapText="1"/>
    </xf>
    <xf numFmtId="0" fontId="3" fillId="3" borderId="1" xfId="0" quotePrefix="1" applyFont="1" applyFill="1" applyBorder="1" applyAlignment="1">
      <alignment horizontal="center" vertical="center" wrapText="1"/>
    </xf>
    <xf numFmtId="42" fontId="13" fillId="2" borderId="4" xfId="1" applyFont="1" applyFill="1" applyBorder="1" applyAlignment="1">
      <alignment horizontal="center" vertical="center"/>
    </xf>
    <xf numFmtId="42" fontId="13" fillId="2" borderId="5" xfId="1" applyFont="1" applyFill="1" applyBorder="1" applyAlignment="1">
      <alignment horizontal="center" vertical="center"/>
    </xf>
    <xf numFmtId="42" fontId="13" fillId="2" borderId="6" xfId="1" applyFont="1" applyFill="1" applyBorder="1" applyAlignment="1">
      <alignment horizontal="center" vertical="center"/>
    </xf>
    <xf numFmtId="42" fontId="2" fillId="2" borderId="4" xfId="0" applyNumberFormat="1" applyFont="1" applyFill="1" applyBorder="1" applyAlignment="1">
      <alignment horizontal="center" vertical="center"/>
    </xf>
    <xf numFmtId="42" fontId="2" fillId="2" borderId="6" xfId="0" applyNumberFormat="1" applyFont="1" applyFill="1" applyBorder="1" applyAlignment="1">
      <alignment horizontal="center" vertical="center"/>
    </xf>
    <xf numFmtId="0" fontId="1" fillId="2" borderId="3" xfId="0" applyFont="1" applyFill="1" applyBorder="1" applyAlignment="1">
      <alignment horizontal="justify" vertical="center" wrapText="1"/>
    </xf>
    <xf numFmtId="166" fontId="1" fillId="2" borderId="3" xfId="3" applyNumberFormat="1" applyFont="1" applyFill="1" applyBorder="1" applyAlignment="1">
      <alignment horizontal="center" vertical="center" wrapText="1"/>
    </xf>
    <xf numFmtId="166" fontId="1" fillId="2" borderId="21" xfId="3" applyNumberFormat="1" applyFont="1" applyFill="1" applyBorder="1" applyAlignment="1">
      <alignment horizontal="center" vertical="center" wrapText="1"/>
    </xf>
    <xf numFmtId="166" fontId="1" fillId="2" borderId="23" xfId="3" applyNumberFormat="1" applyFont="1" applyFill="1" applyBorder="1" applyAlignment="1">
      <alignment horizontal="center" vertical="center" wrapText="1"/>
    </xf>
    <xf numFmtId="166" fontId="1" fillId="2" borderId="22" xfId="3" applyNumberFormat="1" applyFont="1" applyFill="1" applyBorder="1" applyAlignment="1">
      <alignment horizontal="center" vertical="center" wrapText="1"/>
    </xf>
    <xf numFmtId="10" fontId="1" fillId="2" borderId="21" xfId="2" applyNumberFormat="1" applyFont="1" applyFill="1" applyBorder="1" applyAlignment="1">
      <alignment horizontal="center" vertical="center"/>
    </xf>
    <xf numFmtId="10" fontId="1" fillId="2" borderId="22" xfId="2" applyNumberFormat="1" applyFont="1" applyFill="1" applyBorder="1" applyAlignment="1">
      <alignment horizontal="center" vertical="center"/>
    </xf>
    <xf numFmtId="15" fontId="2" fillId="2" borderId="21" xfId="0" applyNumberFormat="1" applyFont="1" applyFill="1" applyBorder="1" applyAlignment="1">
      <alignment horizontal="center" vertical="center"/>
    </xf>
    <xf numFmtId="42" fontId="2" fillId="2" borderId="3" xfId="1" applyFont="1" applyFill="1" applyBorder="1" applyAlignment="1">
      <alignment horizontal="center" vertical="center"/>
    </xf>
    <xf numFmtId="42" fontId="2" fillId="2" borderId="3" xfId="0" applyNumberFormat="1" applyFont="1" applyFill="1" applyBorder="1" applyAlignment="1">
      <alignment horizontal="center" vertical="center"/>
    </xf>
    <xf numFmtId="42" fontId="2" fillId="2" borderId="23" xfId="0" applyNumberFormat="1" applyFont="1" applyFill="1" applyBorder="1" applyAlignment="1">
      <alignment horizontal="center" vertical="center"/>
    </xf>
    <xf numFmtId="9" fontId="2" fillId="2" borderId="23" xfId="2" applyFont="1" applyFill="1" applyBorder="1" applyAlignment="1">
      <alignment horizontal="right" vertical="center"/>
    </xf>
    <xf numFmtId="9" fontId="2" fillId="2" borderId="21" xfId="0" applyNumberFormat="1" applyFont="1" applyFill="1" applyBorder="1" applyAlignment="1">
      <alignment horizontal="center" vertical="center"/>
    </xf>
    <xf numFmtId="9" fontId="2" fillId="2" borderId="2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5" fillId="5" borderId="3" xfId="0" applyFont="1" applyFill="1" applyBorder="1" applyAlignment="1">
      <alignment horizontal="right" vertical="center" wrapText="1"/>
    </xf>
    <xf numFmtId="164" fontId="1" fillId="2"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1" xfId="0" quotePrefix="1" applyFont="1" applyFill="1" applyBorder="1" applyAlignment="1">
      <alignment horizontal="justify" vertical="center" wrapText="1"/>
    </xf>
    <xf numFmtId="0" fontId="1" fillId="2" borderId="22" xfId="0" applyFont="1" applyFill="1" applyBorder="1" applyAlignment="1">
      <alignment horizontal="justify" vertical="center" wrapText="1"/>
    </xf>
    <xf numFmtId="10" fontId="2" fillId="2" borderId="21" xfId="2" applyNumberFormat="1" applyFont="1" applyFill="1" applyBorder="1" applyAlignment="1">
      <alignment horizontal="center" vertical="center"/>
    </xf>
    <xf numFmtId="10" fontId="2" fillId="2" borderId="22" xfId="2" applyNumberFormat="1" applyFont="1" applyFill="1" applyBorder="1" applyAlignment="1">
      <alignment horizontal="center" vertical="center"/>
    </xf>
    <xf numFmtId="166" fontId="15" fillId="0" borderId="21" xfId="3" applyNumberFormat="1" applyFont="1" applyFill="1" applyBorder="1" applyAlignment="1">
      <alignment horizontal="center" vertical="center" wrapText="1"/>
    </xf>
    <xf numFmtId="166" fontId="15" fillId="0" borderId="22" xfId="3" applyNumberFormat="1" applyFont="1" applyFill="1" applyBorder="1" applyAlignment="1">
      <alignment horizontal="center" vertical="center" wrapText="1"/>
    </xf>
    <xf numFmtId="15" fontId="2" fillId="2" borderId="23" xfId="0" applyNumberFormat="1" applyFont="1" applyFill="1" applyBorder="1" applyAlignment="1">
      <alignment horizontal="center" vertical="center"/>
    </xf>
    <xf numFmtId="0" fontId="2" fillId="2" borderId="21" xfId="0" quotePrefix="1" applyFont="1" applyFill="1" applyBorder="1" applyAlignment="1">
      <alignment horizontal="center" vertical="center"/>
    </xf>
    <xf numFmtId="0" fontId="2" fillId="2" borderId="23" xfId="0" quotePrefix="1" applyFont="1" applyFill="1" applyBorder="1" applyAlignment="1">
      <alignment horizontal="center" vertical="center"/>
    </xf>
    <xf numFmtId="0" fontId="2" fillId="2" borderId="23" xfId="0" quotePrefix="1" applyFont="1" applyFill="1" applyBorder="1" applyAlignment="1">
      <alignment horizontal="center" vertical="center" wrapText="1"/>
    </xf>
    <xf numFmtId="0" fontId="1" fillId="2" borderId="23" xfId="0" applyFont="1" applyFill="1" applyBorder="1" applyAlignment="1">
      <alignment horizontal="justify" vertical="center" wrapText="1"/>
    </xf>
    <xf numFmtId="166" fontId="15" fillId="0" borderId="23" xfId="3" applyNumberFormat="1" applyFont="1" applyFill="1" applyBorder="1" applyAlignment="1">
      <alignment horizontal="center" vertical="center" wrapText="1"/>
    </xf>
  </cellXfs>
  <cellStyles count="7">
    <cellStyle name="Millares [0]" xfId="5" builtinId="6"/>
    <cellStyle name="Moneda" xfId="3" builtinId="4"/>
    <cellStyle name="Moneda [0]" xfId="1" builtinId="7"/>
    <cellStyle name="Moneda [0] 2" xfId="4"/>
    <cellStyle name="Moneda [0] 3" xf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18</xdr:row>
      <xdr:rowOff>14381</xdr:rowOff>
    </xdr:from>
    <xdr:to>
      <xdr:col>8</xdr:col>
      <xdr:colOff>725714</xdr:colOff>
      <xdr:row>29</xdr:row>
      <xdr:rowOff>500062</xdr:rowOff>
    </xdr:to>
    <xdr:sp macro="" textlink="">
      <xdr:nvSpPr>
        <xdr:cNvPr id="3" name="Rectangle 11">
          <a:extLst>
            <a:ext uri="{FF2B5EF4-FFF2-40B4-BE49-F238E27FC236}">
              <a16:creationId xmlns:a16="http://schemas.microsoft.com/office/drawing/2014/main" xmlns="" id="{00000000-0008-0000-0000-000003000000}"/>
            </a:ext>
          </a:extLst>
        </xdr:cNvPr>
        <xdr:cNvSpPr>
          <a:spLocks noChangeArrowheads="1"/>
        </xdr:cNvSpPr>
      </xdr:nvSpPr>
      <xdr:spPr bwMode="auto">
        <a:xfrm>
          <a:off x="115981" y="40466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2018</a:t>
          </a:r>
        </a:p>
        <a:p>
          <a:pPr algn="ctr" rtl="0">
            <a:defRPr sz="1000"/>
          </a:pPr>
          <a:r>
            <a:rPr lang="en-US" sz="2400" b="1" i="0" u="none" strike="noStrike" baseline="0">
              <a:solidFill>
                <a:sysClr val="windowText" lastClr="000000"/>
              </a:solidFill>
              <a:effectLst/>
              <a:latin typeface="Arial Narrow"/>
              <a:ea typeface="+mn-ea"/>
              <a:cs typeface="+mn-cs"/>
            </a:rPr>
            <a:t>Corte a abril </a:t>
          </a:r>
        </a:p>
        <a:p>
          <a:pPr algn="ctr" rtl="0">
            <a:defRPr sz="1000"/>
          </a:pPr>
          <a:r>
            <a:rPr lang="en-US" sz="2400" b="1" i="0" u="none" strike="noStrike" baseline="0">
              <a:solidFill>
                <a:sysClr val="windowText" lastClr="000000"/>
              </a:solidFill>
              <a:effectLst/>
              <a:latin typeface="Arial Narrow"/>
              <a:ea typeface="+mn-ea"/>
              <a:cs typeface="+mn-cs"/>
            </a:rPr>
            <a:t> de 2018</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63500</xdr:colOff>
      <xdr:row>36</xdr:row>
      <xdr:rowOff>222250</xdr:rowOff>
    </xdr:from>
    <xdr:to>
      <xdr:col>8</xdr:col>
      <xdr:colOff>698500</xdr:colOff>
      <xdr:row>45</xdr:row>
      <xdr:rowOff>121557</xdr:rowOff>
    </xdr:to>
    <xdr:pic>
      <xdr:nvPicPr>
        <xdr:cNvPr id="5" name="12 Imagen" descr="graficacion-01.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63500" y="8350250"/>
          <a:ext cx="6731000" cy="17408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752476</xdr:colOff>
      <xdr:row>0</xdr:row>
      <xdr:rowOff>194733</xdr:rowOff>
    </xdr:from>
    <xdr:to>
      <xdr:col>1</xdr:col>
      <xdr:colOff>3095626</xdr:colOff>
      <xdr:row>2</xdr:row>
      <xdr:rowOff>79376</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476" y="194733"/>
          <a:ext cx="2343150" cy="42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931637</xdr:colOff>
      <xdr:row>0</xdr:row>
      <xdr:rowOff>165251</xdr:rowOff>
    </xdr:from>
    <xdr:to>
      <xdr:col>2</xdr:col>
      <xdr:colOff>308430</xdr:colOff>
      <xdr:row>2</xdr:row>
      <xdr:rowOff>49894</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994" y="165251"/>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1094922</xdr:colOff>
      <xdr:row>0</xdr:row>
      <xdr:rowOff>165250</xdr:rowOff>
    </xdr:from>
    <xdr:to>
      <xdr:col>2</xdr:col>
      <xdr:colOff>22679</xdr:colOff>
      <xdr:row>2</xdr:row>
      <xdr:rowOff>49893</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9529" y="165250"/>
          <a:ext cx="2343150" cy="428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2345202</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931335</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1</xdr:col>
      <xdr:colOff>2349501</xdr:colOff>
      <xdr:row>2</xdr:row>
      <xdr:rowOff>63501</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6"/>
  <sheetViews>
    <sheetView tabSelected="1" zoomScale="60" zoomScaleNormal="60" zoomScalePageLayoutView="50" workbookViewId="0">
      <selection activeCell="N20" sqref="N20"/>
    </sheetView>
  </sheetViews>
  <sheetFormatPr baseColWidth="10" defaultRowHeight="15" x14ac:dyDescent="0.25"/>
  <sheetData>
    <row r="1" spans="1:9" x14ac:dyDescent="0.25">
      <c r="A1" s="5"/>
      <c r="B1" s="6"/>
      <c r="C1" s="6"/>
      <c r="D1" s="6"/>
      <c r="E1" s="6"/>
      <c r="F1" s="6"/>
      <c r="G1" s="6"/>
      <c r="H1" s="6"/>
      <c r="I1" s="7"/>
    </row>
    <row r="2" spans="1:9" ht="35.25" customHeight="1" x14ac:dyDescent="0.25">
      <c r="A2" s="8"/>
      <c r="B2" s="9"/>
      <c r="C2" s="9"/>
      <c r="D2" s="9"/>
      <c r="E2" s="9"/>
      <c r="F2" s="9"/>
      <c r="G2" s="9"/>
      <c r="H2" s="9"/>
      <c r="I2" s="10"/>
    </row>
    <row r="3" spans="1:9" x14ac:dyDescent="0.25">
      <c r="A3" s="8"/>
      <c r="B3" s="9"/>
      <c r="C3" s="9"/>
      <c r="D3" s="9"/>
      <c r="E3" s="9"/>
      <c r="F3" s="9"/>
      <c r="G3" s="9"/>
      <c r="H3" s="9"/>
      <c r="I3" s="10"/>
    </row>
    <row r="4" spans="1:9" x14ac:dyDescent="0.25">
      <c r="A4" s="8"/>
      <c r="B4" s="9"/>
      <c r="C4" s="9"/>
      <c r="D4" s="9"/>
      <c r="E4" s="9"/>
      <c r="F4" s="9"/>
      <c r="G4" s="9"/>
      <c r="H4" s="9"/>
      <c r="I4" s="10"/>
    </row>
    <row r="5" spans="1:9" x14ac:dyDescent="0.25">
      <c r="A5" s="8"/>
      <c r="B5" s="9"/>
      <c r="C5" s="9"/>
      <c r="D5" s="9"/>
      <c r="E5" s="9"/>
      <c r="F5" s="9"/>
      <c r="G5" s="9"/>
      <c r="H5" s="9"/>
      <c r="I5" s="10"/>
    </row>
    <row r="6" spans="1:9" x14ac:dyDescent="0.25">
      <c r="A6" s="8"/>
      <c r="B6" s="9"/>
      <c r="C6" s="9"/>
      <c r="D6" s="9"/>
      <c r="E6" s="9"/>
      <c r="F6" s="9"/>
      <c r="G6" s="9"/>
      <c r="H6" s="9"/>
      <c r="I6" s="10"/>
    </row>
    <row r="7" spans="1:9" x14ac:dyDescent="0.25">
      <c r="A7" s="8"/>
      <c r="B7" s="9"/>
      <c r="C7" s="9"/>
      <c r="D7" s="9"/>
      <c r="E7" s="9"/>
      <c r="F7" s="9"/>
      <c r="G7" s="9"/>
      <c r="H7" s="9"/>
      <c r="I7" s="10"/>
    </row>
    <row r="8" spans="1:9" x14ac:dyDescent="0.25">
      <c r="A8" s="8"/>
      <c r="B8" s="9"/>
      <c r="C8" s="9"/>
      <c r="D8" s="9"/>
      <c r="E8" s="9"/>
      <c r="F8" s="9"/>
      <c r="G8" s="9"/>
      <c r="H8" s="9"/>
      <c r="I8" s="10"/>
    </row>
    <row r="9" spans="1:9" x14ac:dyDescent="0.25">
      <c r="A9" s="8"/>
      <c r="B9" s="9"/>
      <c r="C9" s="9"/>
      <c r="D9" s="9"/>
      <c r="E9" s="9"/>
      <c r="F9" s="9"/>
      <c r="G9" s="9"/>
      <c r="H9" s="9"/>
      <c r="I9" s="10"/>
    </row>
    <row r="10" spans="1:9" x14ac:dyDescent="0.25">
      <c r="A10" s="8"/>
      <c r="B10" s="9"/>
      <c r="C10" s="9"/>
      <c r="D10" s="9"/>
      <c r="E10" s="9"/>
      <c r="F10" s="9"/>
      <c r="G10" s="9"/>
      <c r="H10" s="9"/>
      <c r="I10" s="10"/>
    </row>
    <row r="11" spans="1:9" x14ac:dyDescent="0.25">
      <c r="A11" s="8"/>
      <c r="B11" s="9"/>
      <c r="C11" s="9"/>
      <c r="D11" s="9"/>
      <c r="E11" s="9"/>
      <c r="F11" s="9"/>
      <c r="G11" s="9"/>
      <c r="H11" s="9"/>
      <c r="I11" s="10"/>
    </row>
    <row r="12" spans="1:9" x14ac:dyDescent="0.25">
      <c r="A12" s="8"/>
      <c r="B12" s="9"/>
      <c r="C12" s="9"/>
      <c r="D12" s="9"/>
      <c r="E12" s="9"/>
      <c r="F12" s="9"/>
      <c r="G12" s="9"/>
      <c r="H12" s="9"/>
      <c r="I12" s="10"/>
    </row>
    <row r="13" spans="1:9" x14ac:dyDescent="0.25">
      <c r="A13" s="8"/>
      <c r="B13" s="9"/>
      <c r="C13" s="9"/>
      <c r="D13" s="9"/>
      <c r="E13" s="9"/>
      <c r="F13" s="9"/>
      <c r="G13" s="9"/>
      <c r="H13" s="9"/>
      <c r="I13" s="10"/>
    </row>
    <row r="14" spans="1:9" x14ac:dyDescent="0.25">
      <c r="A14" s="8"/>
      <c r="B14" s="9"/>
      <c r="C14" s="9"/>
      <c r="D14" s="9"/>
      <c r="E14" s="9"/>
      <c r="F14" s="9"/>
      <c r="G14" s="9"/>
      <c r="H14" s="9"/>
      <c r="I14" s="10"/>
    </row>
    <row r="15" spans="1:9" ht="42.75" customHeight="1" x14ac:dyDescent="0.25">
      <c r="A15" s="8"/>
      <c r="B15" s="9"/>
      <c r="C15" s="9"/>
      <c r="D15" s="9"/>
      <c r="E15" s="9"/>
      <c r="F15" s="9"/>
      <c r="G15" s="9"/>
      <c r="H15" s="9"/>
      <c r="I15" s="10"/>
    </row>
    <row r="16" spans="1:9" x14ac:dyDescent="0.25">
      <c r="A16" s="8"/>
      <c r="B16" s="9"/>
      <c r="C16" s="9"/>
      <c r="D16" s="9"/>
      <c r="E16" s="9"/>
      <c r="F16" s="9"/>
      <c r="G16" s="9"/>
      <c r="H16" s="9"/>
      <c r="I16" s="10"/>
    </row>
    <row r="17" spans="1:9" x14ac:dyDescent="0.25">
      <c r="A17" s="8"/>
      <c r="B17" s="9"/>
      <c r="C17" s="9"/>
      <c r="D17" s="9"/>
      <c r="E17" s="9"/>
      <c r="F17" s="9"/>
      <c r="G17" s="9"/>
      <c r="H17" s="9"/>
      <c r="I17" s="10"/>
    </row>
    <row r="18" spans="1:9" x14ac:dyDescent="0.25">
      <c r="A18" s="8"/>
      <c r="B18" s="9"/>
      <c r="C18" s="9"/>
      <c r="D18" s="9"/>
      <c r="E18" s="9"/>
      <c r="F18" s="9"/>
      <c r="G18" s="9"/>
      <c r="H18" s="9"/>
      <c r="I18" s="10"/>
    </row>
    <row r="19" spans="1:9" x14ac:dyDescent="0.25">
      <c r="A19" s="8"/>
      <c r="B19" s="9"/>
      <c r="C19" s="9"/>
      <c r="D19" s="9"/>
      <c r="E19" s="9"/>
      <c r="F19" s="9"/>
      <c r="G19" s="9"/>
      <c r="H19" s="9"/>
      <c r="I19" s="10"/>
    </row>
    <row r="20" spans="1:9" x14ac:dyDescent="0.25">
      <c r="A20" s="8"/>
      <c r="B20" s="9"/>
      <c r="C20" s="9"/>
      <c r="D20" s="9"/>
      <c r="E20" s="9"/>
      <c r="F20" s="9"/>
      <c r="G20" s="9"/>
      <c r="H20" s="9"/>
      <c r="I20" s="10"/>
    </row>
    <row r="21" spans="1:9" x14ac:dyDescent="0.25">
      <c r="A21" s="8"/>
      <c r="B21" s="9"/>
      <c r="C21" s="9"/>
      <c r="D21" s="9"/>
      <c r="E21" s="9"/>
      <c r="F21" s="9"/>
      <c r="G21" s="9"/>
      <c r="H21" s="9"/>
      <c r="I21" s="10"/>
    </row>
    <row r="22" spans="1:9" x14ac:dyDescent="0.25">
      <c r="A22" s="8"/>
      <c r="B22" s="9"/>
      <c r="C22" s="9"/>
      <c r="D22" s="9"/>
      <c r="E22" s="9"/>
      <c r="F22" s="9"/>
      <c r="G22" s="9"/>
      <c r="H22" s="9"/>
      <c r="I22" s="10"/>
    </row>
    <row r="23" spans="1:9" x14ac:dyDescent="0.25">
      <c r="A23" s="8"/>
      <c r="B23" s="9"/>
      <c r="C23" s="9"/>
      <c r="D23" s="9"/>
      <c r="E23" s="9"/>
      <c r="F23" s="9"/>
      <c r="G23" s="9"/>
      <c r="H23" s="9"/>
      <c r="I23" s="10"/>
    </row>
    <row r="24" spans="1:9" x14ac:dyDescent="0.25">
      <c r="A24" s="8"/>
      <c r="B24" s="9"/>
      <c r="C24" s="9"/>
      <c r="D24" s="9"/>
      <c r="E24" s="9"/>
      <c r="F24" s="9"/>
      <c r="G24" s="9"/>
      <c r="H24" s="9"/>
      <c r="I24" s="10"/>
    </row>
    <row r="25" spans="1:9" x14ac:dyDescent="0.25">
      <c r="A25" s="8"/>
      <c r="B25" s="9"/>
      <c r="C25" s="9"/>
      <c r="D25" s="9"/>
      <c r="E25" s="9"/>
      <c r="F25" s="9"/>
      <c r="G25" s="9"/>
      <c r="H25" s="9"/>
      <c r="I25" s="10"/>
    </row>
    <row r="26" spans="1:9" x14ac:dyDescent="0.25">
      <c r="A26" s="8"/>
      <c r="B26" s="9"/>
      <c r="C26" s="9"/>
      <c r="D26" s="9"/>
      <c r="E26" s="9"/>
      <c r="F26" s="9"/>
      <c r="G26" s="9"/>
      <c r="H26" s="9"/>
      <c r="I26" s="10"/>
    </row>
    <row r="27" spans="1:9" x14ac:dyDescent="0.25">
      <c r="A27" s="8"/>
      <c r="B27" s="9"/>
      <c r="C27" s="9"/>
      <c r="D27" s="9"/>
      <c r="E27" s="9"/>
      <c r="F27" s="9"/>
      <c r="G27" s="9"/>
      <c r="H27" s="9"/>
      <c r="I27" s="10"/>
    </row>
    <row r="28" spans="1:9" x14ac:dyDescent="0.25">
      <c r="A28" s="8"/>
      <c r="B28" s="9"/>
      <c r="C28" s="9"/>
      <c r="D28" s="9"/>
      <c r="E28" s="9"/>
      <c r="F28" s="9"/>
      <c r="G28" s="9"/>
      <c r="H28" s="9"/>
      <c r="I28" s="10"/>
    </row>
    <row r="29" spans="1:9" x14ac:dyDescent="0.25">
      <c r="A29" s="8"/>
      <c r="B29" s="9"/>
      <c r="C29" s="9"/>
      <c r="D29" s="9"/>
      <c r="E29" s="9"/>
      <c r="F29" s="9"/>
      <c r="G29" s="9"/>
      <c r="H29" s="9"/>
      <c r="I29" s="10"/>
    </row>
    <row r="30" spans="1:9" ht="42" customHeight="1" x14ac:dyDescent="0.25">
      <c r="A30" s="8"/>
      <c r="B30" s="9"/>
      <c r="C30" s="9"/>
      <c r="D30" s="9"/>
      <c r="E30" s="9"/>
      <c r="F30" s="9"/>
      <c r="G30" s="9"/>
      <c r="H30" s="9"/>
      <c r="I30" s="10"/>
    </row>
    <row r="31" spans="1:9" x14ac:dyDescent="0.25">
      <c r="A31" s="8"/>
      <c r="B31" s="9"/>
      <c r="C31" s="9"/>
      <c r="D31" s="9"/>
      <c r="E31" s="9"/>
      <c r="F31" s="9"/>
      <c r="G31" s="9"/>
      <c r="H31" s="9"/>
      <c r="I31" s="10"/>
    </row>
    <row r="32" spans="1:9" ht="20.25" customHeight="1" x14ac:dyDescent="0.25">
      <c r="A32" s="8"/>
      <c r="B32" s="9"/>
      <c r="C32" s="9"/>
      <c r="D32" s="9"/>
      <c r="E32" s="9"/>
      <c r="F32" s="9"/>
      <c r="G32" s="9"/>
      <c r="H32" s="9"/>
      <c r="I32" s="10"/>
    </row>
    <row r="33" spans="1:9" ht="20.25" customHeight="1" x14ac:dyDescent="0.25">
      <c r="A33" s="8"/>
      <c r="B33" s="9"/>
      <c r="C33" s="9"/>
      <c r="D33" s="9"/>
      <c r="E33" s="9"/>
      <c r="F33" s="9"/>
      <c r="G33" s="9"/>
      <c r="H33" s="9"/>
      <c r="I33" s="10"/>
    </row>
    <row r="34" spans="1:9" ht="20.25" customHeight="1" x14ac:dyDescent="0.25">
      <c r="A34" s="8"/>
      <c r="B34" s="9"/>
      <c r="C34" s="9"/>
      <c r="D34" s="9"/>
      <c r="E34" s="9"/>
      <c r="F34" s="9"/>
      <c r="G34" s="9"/>
      <c r="H34" s="9"/>
      <c r="I34" s="10"/>
    </row>
    <row r="35" spans="1:9" ht="20.25" customHeight="1" x14ac:dyDescent="0.25">
      <c r="A35" s="8"/>
      <c r="B35" s="9"/>
      <c r="C35" s="9"/>
      <c r="D35" s="9"/>
      <c r="E35" s="9"/>
      <c r="F35" s="9"/>
      <c r="G35" s="9"/>
      <c r="H35" s="9"/>
      <c r="I35" s="10"/>
    </row>
    <row r="36" spans="1:9" ht="20.25" customHeight="1" x14ac:dyDescent="0.25">
      <c r="A36" s="134"/>
      <c r="B36" s="135"/>
      <c r="C36" s="135"/>
      <c r="D36" s="135"/>
      <c r="E36" s="135"/>
      <c r="F36" s="135"/>
      <c r="G36" s="135"/>
      <c r="H36" s="135"/>
      <c r="I36" s="136"/>
    </row>
    <row r="37" spans="1:9" ht="20.25" customHeight="1" x14ac:dyDescent="0.25">
      <c r="A37" s="8"/>
      <c r="B37" s="9"/>
      <c r="C37" s="9"/>
      <c r="D37" s="9"/>
      <c r="E37" s="9"/>
      <c r="F37" s="9"/>
      <c r="G37" s="9"/>
      <c r="H37" s="9"/>
      <c r="I37" s="10"/>
    </row>
    <row r="38" spans="1:9" ht="20.25" customHeight="1" x14ac:dyDescent="0.25">
      <c r="A38" s="8"/>
      <c r="B38" s="9"/>
      <c r="C38" s="9"/>
      <c r="D38" s="9"/>
      <c r="E38" s="9"/>
      <c r="F38" s="9"/>
      <c r="G38" s="9"/>
      <c r="H38" s="9"/>
      <c r="I38" s="10"/>
    </row>
    <row r="39" spans="1:9" x14ac:dyDescent="0.25">
      <c r="A39" s="8"/>
      <c r="B39" s="9"/>
      <c r="C39" s="9"/>
      <c r="D39" s="9"/>
      <c r="E39" s="9"/>
      <c r="F39" s="9"/>
      <c r="G39" s="9"/>
      <c r="H39" s="9"/>
      <c r="I39" s="10"/>
    </row>
    <row r="40" spans="1:9" x14ac:dyDescent="0.25">
      <c r="A40" s="8"/>
      <c r="B40" s="9"/>
      <c r="C40" s="9"/>
      <c r="D40" s="9"/>
      <c r="E40" s="9"/>
      <c r="F40" s="9"/>
      <c r="G40" s="9"/>
      <c r="H40" s="9"/>
      <c r="I40" s="10"/>
    </row>
    <row r="41" spans="1:9" x14ac:dyDescent="0.25">
      <c r="A41" s="8"/>
      <c r="B41" s="9"/>
      <c r="C41" s="9"/>
      <c r="D41" s="9"/>
      <c r="E41" s="9"/>
      <c r="F41" s="9"/>
      <c r="G41" s="9"/>
      <c r="H41" s="9"/>
      <c r="I41" s="10"/>
    </row>
    <row r="42" spans="1:9" x14ac:dyDescent="0.25">
      <c r="A42" s="8"/>
      <c r="B42" s="9"/>
      <c r="C42" s="9"/>
      <c r="D42" s="9"/>
      <c r="E42" s="9"/>
      <c r="F42" s="9"/>
      <c r="G42" s="9"/>
      <c r="H42" s="9"/>
      <c r="I42" s="10"/>
    </row>
    <row r="43" spans="1:9" x14ac:dyDescent="0.25">
      <c r="A43" s="8"/>
      <c r="B43" s="9"/>
      <c r="C43" s="9"/>
      <c r="D43" s="9"/>
      <c r="E43" s="9"/>
      <c r="F43" s="9"/>
      <c r="G43" s="9"/>
      <c r="H43" s="9"/>
      <c r="I43" s="10"/>
    </row>
    <row r="44" spans="1:9" x14ac:dyDescent="0.25">
      <c r="A44" s="8"/>
      <c r="B44" s="9"/>
      <c r="C44" s="9"/>
      <c r="D44" s="9"/>
      <c r="E44" s="9"/>
      <c r="F44" s="9"/>
      <c r="G44" s="9"/>
      <c r="H44" s="9"/>
      <c r="I44" s="10"/>
    </row>
    <row r="45" spans="1:9" x14ac:dyDescent="0.25">
      <c r="A45" s="8"/>
      <c r="B45" s="9"/>
      <c r="C45" s="9"/>
      <c r="D45" s="9"/>
      <c r="E45" s="9"/>
      <c r="F45" s="9"/>
      <c r="G45" s="9"/>
      <c r="H45" s="9"/>
      <c r="I45" s="10"/>
    </row>
    <row r="46" spans="1:9" ht="15.75" thickBot="1" x14ac:dyDescent="0.3">
      <c r="A46" s="11"/>
      <c r="B46" s="12"/>
      <c r="C46" s="12"/>
      <c r="D46" s="12"/>
      <c r="E46" s="12"/>
      <c r="F46" s="12"/>
      <c r="G46" s="12"/>
      <c r="H46" s="12"/>
      <c r="I46" s="13"/>
    </row>
  </sheetData>
  <mergeCells count="1">
    <mergeCell ref="A36:I3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R14"/>
  <sheetViews>
    <sheetView topLeftCell="I1" zoomScale="62" zoomScaleNormal="62" zoomScalePageLayoutView="30" workbookViewId="0">
      <selection activeCell="P10" sqref="P10"/>
    </sheetView>
  </sheetViews>
  <sheetFormatPr baseColWidth="10" defaultColWidth="21" defaultRowHeight="15" x14ac:dyDescent="0.25"/>
  <cols>
    <col min="1" max="1" width="7.5703125" style="21" customWidth="1"/>
    <col min="2" max="2" width="54.5703125" style="22" customWidth="1"/>
    <col min="3" max="3" width="38.28515625" style="29" customWidth="1"/>
    <col min="4" max="4" width="13.28515625" style="22" customWidth="1"/>
    <col min="5" max="5" width="17.5703125" style="21" customWidth="1"/>
    <col min="6" max="6" width="18" style="21" customWidth="1"/>
    <col min="7" max="7" width="23.28515625" style="22" customWidth="1"/>
    <col min="8" max="8" width="26.5703125" style="21" bestFit="1" customWidth="1"/>
    <col min="9" max="9" width="25.5703125" style="22" customWidth="1"/>
    <col min="10" max="12" width="24.85546875" style="22" customWidth="1"/>
    <col min="13" max="13" width="25.140625" style="22" customWidth="1"/>
    <col min="14" max="14" width="14.28515625" style="22" bestFit="1" customWidth="1"/>
    <col min="15" max="15" width="10.85546875" style="22" customWidth="1"/>
    <col min="16" max="16" width="21" style="22"/>
    <col min="17" max="17" width="65.5703125" style="48" customWidth="1"/>
    <col min="18" max="18" width="46.28515625" style="48" customWidth="1"/>
    <col min="19" max="16384" width="21" style="22"/>
  </cols>
  <sheetData>
    <row r="1" spans="1:18" ht="21.75" customHeight="1" x14ac:dyDescent="0.25">
      <c r="A1" s="164"/>
      <c r="B1" s="165"/>
      <c r="C1" s="166"/>
      <c r="D1" s="157" t="s">
        <v>16</v>
      </c>
      <c r="E1" s="158"/>
      <c r="F1" s="158"/>
      <c r="G1" s="158"/>
      <c r="H1" s="158"/>
      <c r="I1" s="158"/>
      <c r="J1" s="158"/>
      <c r="K1" s="158"/>
      <c r="L1" s="158"/>
      <c r="M1" s="158"/>
      <c r="N1" s="158"/>
      <c r="O1" s="158"/>
      <c r="P1" s="159"/>
      <c r="Q1" s="163" t="s">
        <v>19</v>
      </c>
      <c r="R1" s="163"/>
    </row>
    <row r="2" spans="1:18" ht="21.75" customHeight="1" x14ac:dyDescent="0.25">
      <c r="A2" s="167"/>
      <c r="B2" s="168"/>
      <c r="C2" s="169"/>
      <c r="D2" s="157"/>
      <c r="E2" s="158"/>
      <c r="F2" s="158"/>
      <c r="G2" s="158"/>
      <c r="H2" s="158"/>
      <c r="I2" s="158"/>
      <c r="J2" s="158"/>
      <c r="K2" s="158"/>
      <c r="L2" s="158"/>
      <c r="M2" s="158"/>
      <c r="N2" s="158"/>
      <c r="O2" s="158"/>
      <c r="P2" s="159"/>
      <c r="Q2" s="163" t="s">
        <v>20</v>
      </c>
      <c r="R2" s="163"/>
    </row>
    <row r="3" spans="1:18" ht="21.75" customHeight="1" x14ac:dyDescent="0.25">
      <c r="A3" s="170"/>
      <c r="B3" s="171"/>
      <c r="C3" s="172"/>
      <c r="D3" s="157"/>
      <c r="E3" s="158"/>
      <c r="F3" s="158"/>
      <c r="G3" s="158"/>
      <c r="H3" s="158"/>
      <c r="I3" s="158"/>
      <c r="J3" s="158"/>
      <c r="K3" s="158"/>
      <c r="L3" s="158"/>
      <c r="M3" s="158"/>
      <c r="N3" s="158"/>
      <c r="O3" s="158"/>
      <c r="P3" s="159"/>
      <c r="Q3" s="163" t="s">
        <v>21</v>
      </c>
      <c r="R3" s="163"/>
    </row>
    <row r="4" spans="1:18" ht="22.15" customHeight="1" x14ac:dyDescent="0.25">
      <c r="A4" s="19"/>
      <c r="B4" s="23"/>
      <c r="C4" s="28"/>
      <c r="D4" s="160" t="s">
        <v>59</v>
      </c>
      <c r="E4" s="160"/>
      <c r="F4" s="160"/>
      <c r="G4" s="160"/>
      <c r="H4" s="160"/>
      <c r="I4" s="160"/>
      <c r="J4" s="160"/>
      <c r="K4" s="160"/>
      <c r="L4" s="160"/>
      <c r="M4" s="160"/>
      <c r="N4" s="160"/>
      <c r="O4" s="160"/>
      <c r="P4" s="160"/>
      <c r="Q4" s="160"/>
      <c r="R4" s="160"/>
    </row>
    <row r="5" spans="1:18" x14ac:dyDescent="0.25">
      <c r="A5" s="19"/>
      <c r="B5" s="23"/>
      <c r="C5" s="28"/>
      <c r="D5" s="23"/>
      <c r="E5" s="19"/>
      <c r="F5" s="19"/>
      <c r="G5" s="23"/>
      <c r="H5" s="19"/>
      <c r="I5" s="23"/>
      <c r="J5" s="23"/>
      <c r="K5" s="23"/>
      <c r="L5" s="23"/>
      <c r="M5" s="23"/>
    </row>
    <row r="6" spans="1:18" ht="21" customHeight="1" x14ac:dyDescent="0.25">
      <c r="A6" s="161" t="s">
        <v>24</v>
      </c>
      <c r="B6" s="162"/>
      <c r="C6" s="162"/>
      <c r="D6" s="162"/>
      <c r="E6" s="162"/>
      <c r="F6" s="162"/>
      <c r="G6" s="162"/>
      <c r="H6" s="162"/>
      <c r="I6" s="162"/>
      <c r="J6" s="162"/>
      <c r="K6" s="162"/>
      <c r="L6" s="162"/>
      <c r="M6" s="162"/>
      <c r="N6" s="162"/>
      <c r="O6" s="162"/>
      <c r="P6" s="162"/>
      <c r="Q6" s="162"/>
      <c r="R6" s="162"/>
    </row>
    <row r="7" spans="1:18" ht="28.9" customHeight="1" x14ac:dyDescent="0.25">
      <c r="A7" s="173" t="s">
        <v>0</v>
      </c>
      <c r="B7" s="173" t="s">
        <v>1</v>
      </c>
      <c r="C7" s="174" t="s">
        <v>2</v>
      </c>
      <c r="D7" s="173" t="s">
        <v>29</v>
      </c>
      <c r="E7" s="155" t="s">
        <v>4</v>
      </c>
      <c r="F7" s="155" t="s">
        <v>5</v>
      </c>
      <c r="G7" s="173" t="s">
        <v>22</v>
      </c>
      <c r="H7" s="155" t="s">
        <v>6</v>
      </c>
      <c r="I7" s="155" t="s">
        <v>237</v>
      </c>
      <c r="J7" s="175" t="s">
        <v>30</v>
      </c>
      <c r="K7" s="176"/>
      <c r="L7" s="177"/>
      <c r="M7" s="155" t="s">
        <v>8</v>
      </c>
      <c r="N7" s="155" t="s">
        <v>9</v>
      </c>
      <c r="O7" s="155" t="s">
        <v>10</v>
      </c>
      <c r="P7" s="173" t="s">
        <v>11</v>
      </c>
      <c r="Q7" s="155" t="s">
        <v>18</v>
      </c>
      <c r="R7" s="156" t="s">
        <v>17</v>
      </c>
    </row>
    <row r="8" spans="1:18" ht="23.45" customHeight="1" x14ac:dyDescent="0.25">
      <c r="A8" s="173"/>
      <c r="B8" s="173"/>
      <c r="C8" s="174"/>
      <c r="D8" s="173"/>
      <c r="E8" s="155"/>
      <c r="F8" s="155"/>
      <c r="G8" s="173"/>
      <c r="H8" s="155"/>
      <c r="I8" s="155"/>
      <c r="J8" s="3" t="s">
        <v>12</v>
      </c>
      <c r="K8" s="3" t="s">
        <v>13</v>
      </c>
      <c r="L8" s="3" t="s">
        <v>14</v>
      </c>
      <c r="M8" s="155"/>
      <c r="N8" s="155"/>
      <c r="O8" s="155"/>
      <c r="P8" s="173" t="s">
        <v>15</v>
      </c>
      <c r="Q8" s="155"/>
      <c r="R8" s="156"/>
    </row>
    <row r="9" spans="1:18" ht="105.75" customHeight="1" x14ac:dyDescent="0.25">
      <c r="A9" s="46" t="s">
        <v>27</v>
      </c>
      <c r="B9" s="84" t="s">
        <v>60</v>
      </c>
      <c r="C9" s="83" t="s">
        <v>61</v>
      </c>
      <c r="D9" s="46">
        <v>1000</v>
      </c>
      <c r="E9" s="46">
        <v>0</v>
      </c>
      <c r="F9" s="20">
        <f>+E9/D9</f>
        <v>0</v>
      </c>
      <c r="G9" s="46" t="s">
        <v>62</v>
      </c>
      <c r="H9" s="26">
        <v>43109</v>
      </c>
      <c r="I9" s="46" t="s">
        <v>145</v>
      </c>
      <c r="J9" s="33">
        <v>38000000000</v>
      </c>
      <c r="K9" s="33">
        <v>9200000000</v>
      </c>
      <c r="L9" s="27">
        <f>+K9+J9</f>
        <v>47200000000</v>
      </c>
      <c r="M9" s="27">
        <v>0</v>
      </c>
      <c r="N9" s="44">
        <f>+M9/L9</f>
        <v>0</v>
      </c>
      <c r="O9" s="24"/>
      <c r="P9" s="77" t="s">
        <v>32</v>
      </c>
      <c r="Q9" s="70" t="s">
        <v>143</v>
      </c>
      <c r="R9" s="60" t="s">
        <v>215</v>
      </c>
    </row>
    <row r="10" spans="1:18" ht="137.25" customHeight="1" x14ac:dyDescent="0.25">
      <c r="A10" s="46" t="s">
        <v>27</v>
      </c>
      <c r="B10" s="84" t="s">
        <v>63</v>
      </c>
      <c r="C10" s="83" t="s">
        <v>66</v>
      </c>
      <c r="D10" s="18">
        <v>20</v>
      </c>
      <c r="E10" s="46">
        <v>0</v>
      </c>
      <c r="F10" s="20">
        <f>+E10/D10</f>
        <v>0</v>
      </c>
      <c r="G10" s="30" t="s">
        <v>64</v>
      </c>
      <c r="H10" s="26" t="s">
        <v>146</v>
      </c>
      <c r="I10" s="46" t="s">
        <v>28</v>
      </c>
      <c r="J10" s="33">
        <v>0</v>
      </c>
      <c r="K10" s="33">
        <v>7500000000</v>
      </c>
      <c r="L10" s="27">
        <f>+K10+J10</f>
        <v>7500000000</v>
      </c>
      <c r="M10" s="27">
        <v>0</v>
      </c>
      <c r="N10" s="44">
        <f>+M10/L10</f>
        <v>0</v>
      </c>
      <c r="O10" s="24"/>
      <c r="P10" s="77" t="s">
        <v>32</v>
      </c>
      <c r="Q10" s="70" t="s">
        <v>144</v>
      </c>
      <c r="R10" s="60" t="s">
        <v>136</v>
      </c>
    </row>
    <row r="11" spans="1:18" ht="143.25" customHeight="1" x14ac:dyDescent="0.25">
      <c r="A11" s="118">
        <v>810</v>
      </c>
      <c r="B11" s="84" t="s">
        <v>137</v>
      </c>
      <c r="C11" s="101" t="s">
        <v>139</v>
      </c>
      <c r="D11" s="118">
        <v>134</v>
      </c>
      <c r="E11" s="118">
        <v>0</v>
      </c>
      <c r="F11" s="44">
        <f>+((E11+E12)/(D11+D12))</f>
        <v>0</v>
      </c>
      <c r="G11" s="24" t="s">
        <v>65</v>
      </c>
      <c r="H11" s="125" t="s">
        <v>142</v>
      </c>
      <c r="I11" s="118" t="s">
        <v>28</v>
      </c>
      <c r="J11" s="65">
        <v>0</v>
      </c>
      <c r="K11" s="65">
        <v>17041044800</v>
      </c>
      <c r="L11" s="126">
        <v>17041044800</v>
      </c>
      <c r="M11" s="27">
        <v>0</v>
      </c>
      <c r="N11" s="44">
        <f t="shared" ref="N11" si="0">+M11/L11</f>
        <v>0</v>
      </c>
      <c r="O11" s="126"/>
      <c r="P11" s="127" t="s">
        <v>32</v>
      </c>
      <c r="Q11" s="70" t="s">
        <v>147</v>
      </c>
      <c r="R11" s="73" t="s">
        <v>148</v>
      </c>
    </row>
    <row r="12" spans="1:18" ht="55.5" customHeight="1" x14ac:dyDescent="0.25">
      <c r="A12" s="180">
        <v>809</v>
      </c>
      <c r="B12" s="179" t="s">
        <v>138</v>
      </c>
      <c r="C12" s="101" t="s">
        <v>140</v>
      </c>
      <c r="D12" s="118">
        <v>5</v>
      </c>
      <c r="E12" s="118">
        <v>0</v>
      </c>
      <c r="F12" s="44">
        <f>+((E12+E13)/(D12+D13))</f>
        <v>0</v>
      </c>
      <c r="G12" s="24" t="s">
        <v>65</v>
      </c>
      <c r="H12" s="143" t="s">
        <v>142</v>
      </c>
      <c r="I12" s="141" t="s">
        <v>28</v>
      </c>
      <c r="J12" s="145">
        <v>0</v>
      </c>
      <c r="K12" s="145">
        <v>19241950000</v>
      </c>
      <c r="L12" s="151">
        <v>19241950000</v>
      </c>
      <c r="M12" s="147">
        <v>0</v>
      </c>
      <c r="N12" s="149">
        <f>+M12/L12</f>
        <v>0</v>
      </c>
      <c r="O12" s="151"/>
      <c r="P12" s="153" t="s">
        <v>32</v>
      </c>
      <c r="Q12" s="137" t="s">
        <v>149</v>
      </c>
      <c r="R12" s="139" t="s">
        <v>148</v>
      </c>
    </row>
    <row r="13" spans="1:18" ht="55.5" customHeight="1" x14ac:dyDescent="0.25">
      <c r="A13" s="180"/>
      <c r="B13" s="179"/>
      <c r="C13" s="101" t="s">
        <v>141</v>
      </c>
      <c r="D13" s="118">
        <v>141</v>
      </c>
      <c r="E13" s="118">
        <v>0</v>
      </c>
      <c r="F13" s="44">
        <f>+((E13+E14)/(D13+D14))</f>
        <v>0</v>
      </c>
      <c r="G13" s="24" t="s">
        <v>65</v>
      </c>
      <c r="H13" s="144"/>
      <c r="I13" s="142"/>
      <c r="J13" s="146"/>
      <c r="K13" s="146"/>
      <c r="L13" s="152"/>
      <c r="M13" s="148"/>
      <c r="N13" s="150"/>
      <c r="O13" s="152"/>
      <c r="P13" s="154"/>
      <c r="Q13" s="138"/>
      <c r="R13" s="140"/>
    </row>
    <row r="14" spans="1:18" ht="64.5" customHeight="1" x14ac:dyDescent="0.25">
      <c r="A14" s="178" t="s">
        <v>51</v>
      </c>
      <c r="B14" s="178"/>
      <c r="C14" s="178"/>
      <c r="D14" s="178"/>
      <c r="E14" s="178"/>
      <c r="F14" s="178"/>
      <c r="G14" s="178"/>
      <c r="H14" s="178"/>
      <c r="I14" s="178"/>
      <c r="J14" s="178"/>
      <c r="M14" s="66" t="e">
        <f>+#REF!-#REF!</f>
        <v>#REF!</v>
      </c>
    </row>
  </sheetData>
  <mergeCells count="37">
    <mergeCell ref="A14:J14"/>
    <mergeCell ref="B12:B13"/>
    <mergeCell ref="A12:A13"/>
    <mergeCell ref="K12:K13"/>
    <mergeCell ref="L12:L13"/>
    <mergeCell ref="N7:N8"/>
    <mergeCell ref="O7:O8"/>
    <mergeCell ref="G7:G8"/>
    <mergeCell ref="H7:H8"/>
    <mergeCell ref="I7:I8"/>
    <mergeCell ref="J7:L7"/>
    <mergeCell ref="M7:M8"/>
    <mergeCell ref="Q7:Q8"/>
    <mergeCell ref="R7:R8"/>
    <mergeCell ref="D1:P3"/>
    <mergeCell ref="D4:R4"/>
    <mergeCell ref="A6:R6"/>
    <mergeCell ref="Q1:R1"/>
    <mergeCell ref="Q2:R2"/>
    <mergeCell ref="Q3:R3"/>
    <mergeCell ref="A1:C3"/>
    <mergeCell ref="P7:P8"/>
    <mergeCell ref="A7:A8"/>
    <mergeCell ref="B7:B8"/>
    <mergeCell ref="C7:C8"/>
    <mergeCell ref="D7:D8"/>
    <mergeCell ref="E7:E8"/>
    <mergeCell ref="F7:F8"/>
    <mergeCell ref="Q12:Q13"/>
    <mergeCell ref="R12:R13"/>
    <mergeCell ref="I12:I13"/>
    <mergeCell ref="H12:H13"/>
    <mergeCell ref="J12:J13"/>
    <mergeCell ref="M12:M13"/>
    <mergeCell ref="N12:N13"/>
    <mergeCell ref="O12:O13"/>
    <mergeCell ref="P12:P13"/>
  </mergeCells>
  <printOptions horizontalCentered="1" verticalCentered="1"/>
  <pageMargins left="0.23622047244094491" right="0.23622047244094491" top="0.74803149606299213" bottom="0.74803149606299213" header="0.31496062992125984" footer="0.31496062992125984"/>
  <pageSetup paperSize="122"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pageSetUpPr fitToPage="1"/>
  </sheetPr>
  <dimension ref="A1:S32"/>
  <sheetViews>
    <sheetView zoomScale="55" zoomScaleNormal="55" zoomScalePageLayoutView="21" workbookViewId="0">
      <selection activeCell="I7" sqref="I7:I8"/>
    </sheetView>
  </sheetViews>
  <sheetFormatPr baseColWidth="10" defaultColWidth="21" defaultRowHeight="15" x14ac:dyDescent="0.2"/>
  <cols>
    <col min="1" max="1" width="6.42578125" style="21" customWidth="1"/>
    <col min="2" max="2" width="44.5703125" style="2" customWidth="1"/>
    <col min="3" max="3" width="22" style="2" customWidth="1"/>
    <col min="4" max="4" width="13.28515625" style="2" customWidth="1"/>
    <col min="5" max="5" width="17.5703125" style="2" customWidth="1"/>
    <col min="6" max="6" width="18" style="2" customWidth="1"/>
    <col min="7" max="7" width="24" style="2" bestFit="1" customWidth="1"/>
    <col min="8" max="8" width="27.42578125" style="2" customWidth="1"/>
    <col min="9" max="9" width="25.5703125" style="2" customWidth="1"/>
    <col min="10" max="10" width="23" style="2" customWidth="1"/>
    <col min="11" max="11" width="24.140625" style="2" customWidth="1"/>
    <col min="12" max="12" width="27.85546875" style="2" customWidth="1"/>
    <col min="13" max="13" width="23.85546875" style="2" customWidth="1"/>
    <col min="14" max="14" width="16.85546875" style="2" customWidth="1"/>
    <col min="15" max="15" width="11.5703125" style="2" customWidth="1"/>
    <col min="16" max="16" width="23.5703125" style="2" customWidth="1"/>
    <col min="17" max="17" width="66" style="52" customWidth="1"/>
    <col min="18" max="18" width="59.140625" style="52" customWidth="1"/>
    <col min="19" max="19" width="10.85546875" style="2" customWidth="1"/>
    <col min="20" max="16384" width="21" style="2"/>
  </cols>
  <sheetData>
    <row r="1" spans="1:19" ht="21.75" customHeight="1" x14ac:dyDescent="0.2">
      <c r="A1" s="181"/>
      <c r="B1" s="182"/>
      <c r="C1" s="183"/>
      <c r="D1" s="157" t="s">
        <v>16</v>
      </c>
      <c r="E1" s="158"/>
      <c r="F1" s="158"/>
      <c r="G1" s="158"/>
      <c r="H1" s="158"/>
      <c r="I1" s="158"/>
      <c r="J1" s="158"/>
      <c r="K1" s="158"/>
      <c r="L1" s="158"/>
      <c r="M1" s="158"/>
      <c r="N1" s="158"/>
      <c r="O1" s="158"/>
      <c r="P1" s="159"/>
      <c r="Q1" s="163" t="s">
        <v>19</v>
      </c>
      <c r="R1" s="163"/>
    </row>
    <row r="2" spans="1:19" ht="21.75" customHeight="1" x14ac:dyDescent="0.2">
      <c r="A2" s="184"/>
      <c r="B2" s="185"/>
      <c r="C2" s="186"/>
      <c r="D2" s="157"/>
      <c r="E2" s="158"/>
      <c r="F2" s="158"/>
      <c r="G2" s="158"/>
      <c r="H2" s="158"/>
      <c r="I2" s="158"/>
      <c r="J2" s="158"/>
      <c r="K2" s="158"/>
      <c r="L2" s="158"/>
      <c r="M2" s="158"/>
      <c r="N2" s="158"/>
      <c r="O2" s="158"/>
      <c r="P2" s="159"/>
      <c r="Q2" s="163" t="s">
        <v>20</v>
      </c>
      <c r="R2" s="163"/>
    </row>
    <row r="3" spans="1:19" ht="21.75" customHeight="1" x14ac:dyDescent="0.2">
      <c r="A3" s="187"/>
      <c r="B3" s="188"/>
      <c r="C3" s="189"/>
      <c r="D3" s="157"/>
      <c r="E3" s="158"/>
      <c r="F3" s="158"/>
      <c r="G3" s="158"/>
      <c r="H3" s="158"/>
      <c r="I3" s="158"/>
      <c r="J3" s="158"/>
      <c r="K3" s="158"/>
      <c r="L3" s="158"/>
      <c r="M3" s="158"/>
      <c r="N3" s="158"/>
      <c r="O3" s="158"/>
      <c r="P3" s="159"/>
      <c r="Q3" s="163" t="s">
        <v>21</v>
      </c>
      <c r="R3" s="163"/>
    </row>
    <row r="4" spans="1:19" ht="22.15" customHeight="1" x14ac:dyDescent="0.2">
      <c r="A4" s="19"/>
      <c r="B4" s="1"/>
      <c r="C4" s="1"/>
      <c r="D4" s="160" t="s">
        <v>59</v>
      </c>
      <c r="E4" s="160"/>
      <c r="F4" s="160"/>
      <c r="G4" s="160"/>
      <c r="H4" s="160"/>
      <c r="I4" s="160"/>
      <c r="J4" s="160"/>
      <c r="K4" s="160"/>
      <c r="L4" s="160"/>
      <c r="M4" s="160"/>
      <c r="N4" s="160"/>
      <c r="O4" s="160"/>
      <c r="P4" s="160"/>
      <c r="Q4" s="160"/>
      <c r="R4" s="160"/>
    </row>
    <row r="5" spans="1:19" x14ac:dyDescent="0.2">
      <c r="A5" s="19"/>
      <c r="B5" s="1"/>
      <c r="C5" s="1"/>
      <c r="D5" s="1"/>
      <c r="E5" s="1"/>
      <c r="F5" s="1"/>
      <c r="G5" s="1"/>
      <c r="H5" s="1"/>
      <c r="I5" s="1"/>
      <c r="J5" s="1"/>
      <c r="K5" s="1"/>
      <c r="L5" s="1"/>
      <c r="M5" s="1"/>
    </row>
    <row r="6" spans="1:19" s="22" customFormat="1" ht="21" customHeight="1" x14ac:dyDescent="0.25">
      <c r="A6" s="161" t="s">
        <v>33</v>
      </c>
      <c r="B6" s="162"/>
      <c r="C6" s="162"/>
      <c r="D6" s="162"/>
      <c r="E6" s="162"/>
      <c r="F6" s="162"/>
      <c r="G6" s="162"/>
      <c r="H6" s="162"/>
      <c r="I6" s="162"/>
      <c r="J6" s="162"/>
      <c r="K6" s="162"/>
      <c r="L6" s="162"/>
      <c r="M6" s="162"/>
      <c r="N6" s="162"/>
      <c r="O6" s="162"/>
      <c r="P6" s="162"/>
      <c r="Q6" s="162"/>
      <c r="R6" s="162"/>
    </row>
    <row r="7" spans="1:19" s="49" customFormat="1"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155" t="s">
        <v>18</v>
      </c>
      <c r="R7" s="156" t="s">
        <v>17</v>
      </c>
    </row>
    <row r="8" spans="1:19" s="49" customFormat="1" ht="23.45" customHeight="1" x14ac:dyDescent="0.2">
      <c r="A8" s="173"/>
      <c r="B8" s="173"/>
      <c r="C8" s="173"/>
      <c r="D8" s="173"/>
      <c r="E8" s="155"/>
      <c r="F8" s="155"/>
      <c r="G8" s="173"/>
      <c r="H8" s="155"/>
      <c r="I8" s="155"/>
      <c r="J8" s="3" t="s">
        <v>12</v>
      </c>
      <c r="K8" s="3" t="s">
        <v>13</v>
      </c>
      <c r="L8" s="3" t="s">
        <v>14</v>
      </c>
      <c r="M8" s="155"/>
      <c r="N8" s="155"/>
      <c r="O8" s="155"/>
      <c r="P8" s="173" t="s">
        <v>15</v>
      </c>
      <c r="Q8" s="155"/>
      <c r="R8" s="156"/>
    </row>
    <row r="9" spans="1:19" s="21" customFormat="1" ht="171" customHeight="1" x14ac:dyDescent="0.25">
      <c r="A9" s="46">
        <v>805</v>
      </c>
      <c r="B9" s="84" t="s">
        <v>68</v>
      </c>
      <c r="C9" s="31" t="s">
        <v>31</v>
      </c>
      <c r="D9" s="18">
        <v>23</v>
      </c>
      <c r="E9" s="46">
        <v>0</v>
      </c>
      <c r="F9" s="20">
        <f t="shared" ref="F9:F14" si="0">+E9/D9</f>
        <v>0</v>
      </c>
      <c r="G9" s="46" t="s">
        <v>65</v>
      </c>
      <c r="H9" s="50" t="s">
        <v>154</v>
      </c>
      <c r="I9" s="69" t="s">
        <v>28</v>
      </c>
      <c r="J9" s="33">
        <v>0</v>
      </c>
      <c r="K9" s="33">
        <v>11500000000</v>
      </c>
      <c r="L9" s="27">
        <f t="shared" ref="L9:L14" si="1">+K9+J9</f>
        <v>11500000000</v>
      </c>
      <c r="M9" s="27">
        <v>0</v>
      </c>
      <c r="N9" s="44">
        <f t="shared" ref="N9:N14" si="2">+M9/L9</f>
        <v>0</v>
      </c>
      <c r="O9" s="24"/>
      <c r="P9" s="77" t="s">
        <v>32</v>
      </c>
      <c r="Q9" s="70" t="s">
        <v>150</v>
      </c>
      <c r="R9" s="73" t="s">
        <v>153</v>
      </c>
    </row>
    <row r="10" spans="1:19" s="21" customFormat="1" ht="316.5" customHeight="1" x14ac:dyDescent="0.25">
      <c r="A10" s="46">
        <v>804</v>
      </c>
      <c r="B10" s="84" t="s">
        <v>69</v>
      </c>
      <c r="C10" s="31" t="s">
        <v>31</v>
      </c>
      <c r="D10" s="18">
        <v>27</v>
      </c>
      <c r="E10" s="46">
        <v>0</v>
      </c>
      <c r="F10" s="20">
        <f t="shared" si="0"/>
        <v>0</v>
      </c>
      <c r="G10" s="87" t="s">
        <v>65</v>
      </c>
      <c r="H10" s="26" t="s">
        <v>152</v>
      </c>
      <c r="I10" s="69" t="s">
        <v>28</v>
      </c>
      <c r="J10" s="33">
        <v>0</v>
      </c>
      <c r="K10" s="33">
        <v>19590742900</v>
      </c>
      <c r="L10" s="27">
        <f t="shared" si="1"/>
        <v>19590742900</v>
      </c>
      <c r="M10" s="27">
        <v>0</v>
      </c>
      <c r="N10" s="44">
        <f t="shared" si="2"/>
        <v>0</v>
      </c>
      <c r="O10" s="24"/>
      <c r="P10" s="77" t="s">
        <v>32</v>
      </c>
      <c r="Q10" s="70" t="s">
        <v>151</v>
      </c>
      <c r="R10" s="73" t="s">
        <v>157</v>
      </c>
    </row>
    <row r="11" spans="1:19" s="21" customFormat="1" ht="182.25" customHeight="1" x14ac:dyDescent="0.25">
      <c r="A11" s="46">
        <v>808</v>
      </c>
      <c r="B11" s="84" t="s">
        <v>70</v>
      </c>
      <c r="C11" s="31" t="s">
        <v>31</v>
      </c>
      <c r="D11" s="18">
        <v>76</v>
      </c>
      <c r="E11" s="46">
        <v>0</v>
      </c>
      <c r="F11" s="20">
        <f t="shared" si="0"/>
        <v>0</v>
      </c>
      <c r="G11" s="46" t="s">
        <v>65</v>
      </c>
      <c r="H11" s="26" t="s">
        <v>155</v>
      </c>
      <c r="I11" s="69" t="s">
        <v>28</v>
      </c>
      <c r="J11" s="88">
        <v>20500000000</v>
      </c>
      <c r="K11" s="33">
        <v>6000000000</v>
      </c>
      <c r="L11" s="27">
        <f t="shared" si="1"/>
        <v>26500000000</v>
      </c>
      <c r="M11" s="27">
        <v>0</v>
      </c>
      <c r="N11" s="44">
        <f t="shared" si="2"/>
        <v>0</v>
      </c>
      <c r="O11" s="24"/>
      <c r="P11" s="77" t="s">
        <v>32</v>
      </c>
      <c r="Q11" s="70" t="s">
        <v>156</v>
      </c>
      <c r="R11" s="73" t="s">
        <v>159</v>
      </c>
    </row>
    <row r="12" spans="1:19" s="21" customFormat="1" ht="77.25" customHeight="1" x14ac:dyDescent="0.25">
      <c r="A12" s="46">
        <v>807</v>
      </c>
      <c r="B12" s="84" t="s">
        <v>71</v>
      </c>
      <c r="C12" s="69" t="s">
        <v>31</v>
      </c>
      <c r="D12" s="18">
        <v>45</v>
      </c>
      <c r="E12" s="46">
        <v>0</v>
      </c>
      <c r="F12" s="20">
        <f t="shared" si="0"/>
        <v>0</v>
      </c>
      <c r="G12" s="46" t="s">
        <v>65</v>
      </c>
      <c r="H12" s="26" t="s">
        <v>162</v>
      </c>
      <c r="I12" s="69" t="s">
        <v>28</v>
      </c>
      <c r="J12" s="88">
        <v>42705000000</v>
      </c>
      <c r="K12" s="33">
        <v>0</v>
      </c>
      <c r="L12" s="27">
        <f t="shared" si="1"/>
        <v>42705000000</v>
      </c>
      <c r="M12" s="27">
        <v>0</v>
      </c>
      <c r="N12" s="44">
        <f t="shared" si="2"/>
        <v>0</v>
      </c>
      <c r="O12" s="24"/>
      <c r="P12" s="77" t="s">
        <v>32</v>
      </c>
      <c r="Q12" s="70" t="s">
        <v>158</v>
      </c>
      <c r="R12" s="73" t="s">
        <v>160</v>
      </c>
      <c r="S12" s="91" t="s">
        <v>77</v>
      </c>
    </row>
    <row r="13" spans="1:19" s="21" customFormat="1" ht="166.5" customHeight="1" x14ac:dyDescent="0.25">
      <c r="A13" s="35"/>
      <c r="B13" s="84" t="s">
        <v>72</v>
      </c>
      <c r="C13" s="31" t="s">
        <v>31</v>
      </c>
      <c r="D13" s="18">
        <v>12</v>
      </c>
      <c r="E13" s="46">
        <v>0</v>
      </c>
      <c r="F13" s="20">
        <f t="shared" si="0"/>
        <v>0</v>
      </c>
      <c r="G13" s="46" t="s">
        <v>65</v>
      </c>
      <c r="H13" s="26"/>
      <c r="I13" s="69" t="s">
        <v>67</v>
      </c>
      <c r="J13" s="33">
        <v>0</v>
      </c>
      <c r="K13" s="89">
        <v>5819522469</v>
      </c>
      <c r="L13" s="27">
        <f t="shared" si="1"/>
        <v>5819522469</v>
      </c>
      <c r="M13" s="27">
        <v>0</v>
      </c>
      <c r="N13" s="44">
        <f t="shared" si="2"/>
        <v>0</v>
      </c>
      <c r="O13" s="24"/>
      <c r="P13" s="77" t="s">
        <v>32</v>
      </c>
      <c r="Q13" s="70" t="s">
        <v>161</v>
      </c>
      <c r="R13" s="73" t="s">
        <v>216</v>
      </c>
    </row>
    <row r="14" spans="1:19" s="21" customFormat="1" ht="270" customHeight="1" x14ac:dyDescent="0.25">
      <c r="A14" s="46">
        <v>811</v>
      </c>
      <c r="B14" s="84" t="s">
        <v>73</v>
      </c>
      <c r="C14" s="16" t="s">
        <v>74</v>
      </c>
      <c r="D14" s="18">
        <v>200</v>
      </c>
      <c r="E14" s="46">
        <v>0</v>
      </c>
      <c r="F14" s="20">
        <f t="shared" si="0"/>
        <v>0</v>
      </c>
      <c r="G14" s="46" t="s">
        <v>65</v>
      </c>
      <c r="H14" s="26" t="s">
        <v>142</v>
      </c>
      <c r="I14" s="69" t="s">
        <v>28</v>
      </c>
      <c r="J14" s="33">
        <v>16800000000</v>
      </c>
      <c r="K14" s="33">
        <v>0</v>
      </c>
      <c r="L14" s="27">
        <f t="shared" si="1"/>
        <v>16800000000</v>
      </c>
      <c r="M14" s="27">
        <v>0</v>
      </c>
      <c r="N14" s="44">
        <f t="shared" si="2"/>
        <v>0</v>
      </c>
      <c r="O14" s="24"/>
      <c r="P14" s="77" t="s">
        <v>32</v>
      </c>
      <c r="Q14" s="70" t="s">
        <v>163</v>
      </c>
      <c r="R14" s="73" t="s">
        <v>164</v>
      </c>
    </row>
    <row r="15" spans="1:19" s="21" customFormat="1" ht="38.25" customHeight="1" x14ac:dyDescent="0.25">
      <c r="A15" s="190" t="s">
        <v>75</v>
      </c>
      <c r="B15" s="190"/>
      <c r="C15" s="190"/>
      <c r="D15" s="190"/>
      <c r="E15" s="190"/>
      <c r="F15" s="190"/>
      <c r="G15" s="191"/>
      <c r="H15" s="191"/>
      <c r="I15" s="191"/>
      <c r="J15" s="191"/>
      <c r="K15" s="191"/>
      <c r="Q15" s="48"/>
      <c r="R15" s="48"/>
    </row>
    <row r="16" spans="1:19" s="21" customFormat="1" x14ac:dyDescent="0.25">
      <c r="A16" s="86" t="s">
        <v>76</v>
      </c>
      <c r="B16" s="67"/>
      <c r="C16" s="67"/>
      <c r="Q16" s="48"/>
      <c r="R16" s="48"/>
    </row>
    <row r="17" spans="17:18" s="21" customFormat="1" x14ac:dyDescent="0.25">
      <c r="Q17" s="48"/>
      <c r="R17" s="48"/>
    </row>
    <row r="18" spans="17:18" s="21" customFormat="1" x14ac:dyDescent="0.25">
      <c r="Q18" s="48"/>
      <c r="R18" s="48"/>
    </row>
    <row r="19" spans="17:18" s="21" customFormat="1" x14ac:dyDescent="0.25">
      <c r="Q19" s="48"/>
      <c r="R19" s="48"/>
    </row>
    <row r="20" spans="17:18" s="21" customFormat="1" x14ac:dyDescent="0.25">
      <c r="Q20" s="48"/>
      <c r="R20" s="48"/>
    </row>
    <row r="21" spans="17:18" s="21" customFormat="1" x14ac:dyDescent="0.25">
      <c r="Q21" s="48"/>
      <c r="R21" s="48"/>
    </row>
    <row r="22" spans="17:18" s="21" customFormat="1" x14ac:dyDescent="0.25">
      <c r="Q22" s="48"/>
      <c r="R22" s="48"/>
    </row>
    <row r="23" spans="17:18" s="21" customFormat="1" x14ac:dyDescent="0.25">
      <c r="Q23" s="48"/>
      <c r="R23" s="48"/>
    </row>
    <row r="24" spans="17:18" s="21" customFormat="1" x14ac:dyDescent="0.25">
      <c r="Q24" s="48"/>
      <c r="R24" s="48"/>
    </row>
    <row r="25" spans="17:18" s="21" customFormat="1" x14ac:dyDescent="0.25">
      <c r="Q25" s="48"/>
      <c r="R25" s="48"/>
    </row>
    <row r="26" spans="17:18" s="21" customFormat="1" x14ac:dyDescent="0.25">
      <c r="Q26" s="48"/>
      <c r="R26" s="48"/>
    </row>
    <row r="27" spans="17:18" s="21" customFormat="1" x14ac:dyDescent="0.25">
      <c r="Q27" s="48"/>
      <c r="R27" s="48"/>
    </row>
    <row r="28" spans="17:18" s="21" customFormat="1" x14ac:dyDescent="0.25">
      <c r="Q28" s="48"/>
      <c r="R28" s="48"/>
    </row>
    <row r="29" spans="17:18" s="21" customFormat="1" x14ac:dyDescent="0.25">
      <c r="Q29" s="48"/>
      <c r="R29" s="48"/>
    </row>
    <row r="30" spans="17:18" s="21" customFormat="1" x14ac:dyDescent="0.25">
      <c r="Q30" s="48"/>
      <c r="R30" s="48"/>
    </row>
    <row r="31" spans="17:18" s="21" customFormat="1" x14ac:dyDescent="0.25">
      <c r="Q31" s="48"/>
      <c r="R31" s="48"/>
    </row>
    <row r="32" spans="17:18" s="21" customFormat="1" x14ac:dyDescent="0.25">
      <c r="Q32" s="48"/>
      <c r="R32" s="48"/>
    </row>
  </sheetData>
  <mergeCells count="24">
    <mergeCell ref="M7:M8"/>
    <mergeCell ref="J7:L7"/>
    <mergeCell ref="A1:C3"/>
    <mergeCell ref="D1:P3"/>
    <mergeCell ref="A15:K15"/>
    <mergeCell ref="D4:R4"/>
    <mergeCell ref="A6:R6"/>
    <mergeCell ref="A7:A8"/>
    <mergeCell ref="B7:B8"/>
    <mergeCell ref="C7:C8"/>
    <mergeCell ref="D7:D8"/>
    <mergeCell ref="E7:E8"/>
    <mergeCell ref="F7:F8"/>
    <mergeCell ref="G7:G8"/>
    <mergeCell ref="H7:H8"/>
    <mergeCell ref="I7:I8"/>
    <mergeCell ref="R7:R8"/>
    <mergeCell ref="Q1:R1"/>
    <mergeCell ref="Q2:R2"/>
    <mergeCell ref="Q3:R3"/>
    <mergeCell ref="N7:N8"/>
    <mergeCell ref="O7:O8"/>
    <mergeCell ref="Q7:Q8"/>
    <mergeCell ref="P7:P8"/>
  </mergeCells>
  <printOptions horizontalCentered="1" verticalCentered="1"/>
  <pageMargins left="0.23622047244094491" right="0.23622047244094491" top="0.74803149606299213" bottom="0.74803149606299213" header="0.31496062992125984" footer="0.31496062992125984"/>
  <pageSetup scale="1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pageSetUpPr fitToPage="1"/>
  </sheetPr>
  <dimension ref="A1:R28"/>
  <sheetViews>
    <sheetView topLeftCell="D1" zoomScale="70" zoomScaleNormal="70" zoomScalePageLayoutView="26" workbookViewId="0">
      <selection activeCell="I7" sqref="I7:I8"/>
    </sheetView>
  </sheetViews>
  <sheetFormatPr baseColWidth="10" defaultColWidth="21" defaultRowHeight="15" x14ac:dyDescent="0.2"/>
  <cols>
    <col min="1" max="1" width="5.85546875" style="2" customWidth="1"/>
    <col min="2" max="2" width="51.28515625" style="2" customWidth="1"/>
    <col min="3" max="3" width="32.140625" style="2" customWidth="1"/>
    <col min="4" max="4" width="13.28515625" style="2" customWidth="1"/>
    <col min="5" max="5" width="17.5703125" style="2" customWidth="1"/>
    <col min="6" max="6" width="18" style="2" customWidth="1"/>
    <col min="7" max="7" width="46.28515625" style="2" customWidth="1"/>
    <col min="8" max="8" width="18.28515625" style="2" customWidth="1"/>
    <col min="9" max="9" width="25.5703125" style="2" customWidth="1"/>
    <col min="10" max="10" width="21" style="2"/>
    <col min="11" max="12" width="23.5703125" style="2" customWidth="1"/>
    <col min="13" max="13" width="25.42578125" style="2" customWidth="1"/>
    <col min="14" max="14" width="23.85546875" style="2" customWidth="1"/>
    <col min="15" max="15" width="9.7109375" style="2" customWidth="1"/>
    <col min="16" max="16" width="21" style="38"/>
    <col min="17" max="17" width="73.7109375" style="52" customWidth="1"/>
    <col min="18" max="18" width="61.2851562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59</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161" t="s">
        <v>35</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205" t="s">
        <v>18</v>
      </c>
      <c r="R7" s="204" t="s">
        <v>17</v>
      </c>
    </row>
    <row r="8" spans="1:18" ht="23.45" customHeight="1" x14ac:dyDescent="0.2">
      <c r="A8" s="173"/>
      <c r="B8" s="173"/>
      <c r="C8" s="173"/>
      <c r="D8" s="173"/>
      <c r="E8" s="155"/>
      <c r="F8" s="155"/>
      <c r="G8" s="173"/>
      <c r="H8" s="155"/>
      <c r="I8" s="155"/>
      <c r="J8" s="3" t="s">
        <v>12</v>
      </c>
      <c r="K8" s="3" t="s">
        <v>13</v>
      </c>
      <c r="L8" s="3" t="s">
        <v>14</v>
      </c>
      <c r="M8" s="155"/>
      <c r="N8" s="155"/>
      <c r="O8" s="155"/>
      <c r="P8" s="173" t="s">
        <v>15</v>
      </c>
      <c r="Q8" s="205"/>
      <c r="R8" s="204"/>
    </row>
    <row r="9" spans="1:18" ht="225" x14ac:dyDescent="0.2">
      <c r="A9" s="42" t="s">
        <v>37</v>
      </c>
      <c r="B9" s="14" t="s">
        <v>98</v>
      </c>
      <c r="C9" s="71" t="s">
        <v>93</v>
      </c>
      <c r="D9" s="71">
        <v>147</v>
      </c>
      <c r="E9" s="46">
        <v>0</v>
      </c>
      <c r="F9" s="20">
        <f t="shared" ref="F9:F26" si="0">+E9/D9</f>
        <v>0</v>
      </c>
      <c r="G9" s="93" t="s">
        <v>99</v>
      </c>
      <c r="H9" s="32" t="s">
        <v>27</v>
      </c>
      <c r="I9" s="69" t="s">
        <v>168</v>
      </c>
      <c r="J9" s="200" t="s">
        <v>34</v>
      </c>
      <c r="K9" s="201"/>
      <c r="L9" s="202"/>
      <c r="M9" s="192" t="s">
        <v>27</v>
      </c>
      <c r="N9" s="192"/>
      <c r="O9" s="39"/>
      <c r="P9" s="37" t="s">
        <v>41</v>
      </c>
      <c r="Q9" s="90" t="s">
        <v>165</v>
      </c>
      <c r="R9" s="73" t="s">
        <v>167</v>
      </c>
    </row>
    <row r="10" spans="1:18" ht="75" x14ac:dyDescent="0.2">
      <c r="A10" s="42" t="s">
        <v>37</v>
      </c>
      <c r="B10" s="14" t="s">
        <v>78</v>
      </c>
      <c r="C10" s="71" t="s">
        <v>94</v>
      </c>
      <c r="D10" s="71">
        <v>2</v>
      </c>
      <c r="E10" s="46">
        <v>0</v>
      </c>
      <c r="F10" s="20">
        <f t="shared" si="0"/>
        <v>0</v>
      </c>
      <c r="G10" s="93" t="s">
        <v>64</v>
      </c>
      <c r="H10" s="32" t="s">
        <v>27</v>
      </c>
      <c r="I10" s="46" t="s">
        <v>169</v>
      </c>
      <c r="J10" s="96">
        <v>2096000000</v>
      </c>
      <c r="K10" s="36">
        <v>0</v>
      </c>
      <c r="L10" s="96">
        <f>+K10+J10</f>
        <v>2096000000</v>
      </c>
      <c r="M10" s="27">
        <v>0</v>
      </c>
      <c r="N10" s="44">
        <f>+M10/L10</f>
        <v>0</v>
      </c>
      <c r="O10" s="24"/>
      <c r="P10" s="37" t="s">
        <v>41</v>
      </c>
      <c r="Q10" s="90" t="s">
        <v>165</v>
      </c>
      <c r="R10" s="73" t="s">
        <v>166</v>
      </c>
    </row>
    <row r="11" spans="1:18" ht="120" x14ac:dyDescent="0.2">
      <c r="A11" s="42">
        <v>800</v>
      </c>
      <c r="B11" s="14" t="s">
        <v>79</v>
      </c>
      <c r="C11" s="37" t="s">
        <v>93</v>
      </c>
      <c r="D11" s="120">
        <v>30</v>
      </c>
      <c r="E11" s="46">
        <v>0</v>
      </c>
      <c r="F11" s="20">
        <f t="shared" si="0"/>
        <v>0</v>
      </c>
      <c r="G11" s="94" t="s">
        <v>64</v>
      </c>
      <c r="H11" s="128" t="s">
        <v>170</v>
      </c>
      <c r="I11" s="46" t="s">
        <v>28</v>
      </c>
      <c r="J11" s="36">
        <v>0</v>
      </c>
      <c r="K11" s="97">
        <v>1088637224.7</v>
      </c>
      <c r="L11" s="96">
        <f t="shared" ref="L11:L20" si="1">+K11+J11</f>
        <v>1088637224.7</v>
      </c>
      <c r="M11" s="27">
        <v>0</v>
      </c>
      <c r="N11" s="44">
        <f t="shared" ref="N11:N25" si="2">+M11/L11</f>
        <v>0</v>
      </c>
      <c r="O11" s="41">
        <v>1</v>
      </c>
      <c r="P11" s="37" t="s">
        <v>41</v>
      </c>
      <c r="Q11" s="90" t="s">
        <v>171</v>
      </c>
      <c r="R11" s="73" t="s">
        <v>217</v>
      </c>
    </row>
    <row r="12" spans="1:18" ht="135" x14ac:dyDescent="0.2">
      <c r="A12" s="42">
        <v>801</v>
      </c>
      <c r="B12" s="14" t="s">
        <v>172</v>
      </c>
      <c r="C12" s="37" t="s">
        <v>94</v>
      </c>
      <c r="D12" s="37">
        <v>1</v>
      </c>
      <c r="E12" s="46">
        <v>0</v>
      </c>
      <c r="F12" s="20">
        <f t="shared" si="0"/>
        <v>0</v>
      </c>
      <c r="G12" s="94" t="s">
        <v>64</v>
      </c>
      <c r="H12" s="128" t="s">
        <v>170</v>
      </c>
      <c r="I12" s="46" t="s">
        <v>28</v>
      </c>
      <c r="J12" s="36">
        <v>0</v>
      </c>
      <c r="K12" s="97">
        <v>1688637225</v>
      </c>
      <c r="L12" s="96">
        <f t="shared" si="1"/>
        <v>1688637225</v>
      </c>
      <c r="M12" s="27">
        <v>0</v>
      </c>
      <c r="N12" s="44">
        <f t="shared" si="2"/>
        <v>0</v>
      </c>
      <c r="O12" s="41">
        <v>1</v>
      </c>
      <c r="P12" s="37" t="s">
        <v>41</v>
      </c>
      <c r="Q12" s="90" t="s">
        <v>171</v>
      </c>
      <c r="R12" s="73" t="s">
        <v>218</v>
      </c>
    </row>
    <row r="13" spans="1:18" ht="120" x14ac:dyDescent="0.2">
      <c r="A13" s="42">
        <v>798</v>
      </c>
      <c r="B13" s="14" t="s">
        <v>80</v>
      </c>
      <c r="C13" s="37" t="s">
        <v>93</v>
      </c>
      <c r="D13" s="120">
        <v>11</v>
      </c>
      <c r="E13" s="46">
        <v>0</v>
      </c>
      <c r="F13" s="20">
        <f t="shared" si="0"/>
        <v>0</v>
      </c>
      <c r="G13" s="94" t="s">
        <v>64</v>
      </c>
      <c r="H13" s="128" t="s">
        <v>170</v>
      </c>
      <c r="I13" s="46" t="s">
        <v>28</v>
      </c>
      <c r="J13" s="36">
        <v>0</v>
      </c>
      <c r="K13" s="97">
        <v>958459216.96000004</v>
      </c>
      <c r="L13" s="96">
        <f t="shared" si="1"/>
        <v>958459216.96000004</v>
      </c>
      <c r="M13" s="27">
        <v>0</v>
      </c>
      <c r="N13" s="44">
        <f t="shared" si="2"/>
        <v>0</v>
      </c>
      <c r="O13" s="41">
        <v>1</v>
      </c>
      <c r="P13" s="37" t="s">
        <v>41</v>
      </c>
      <c r="Q13" s="90" t="s">
        <v>171</v>
      </c>
      <c r="R13" s="73" t="s">
        <v>219</v>
      </c>
    </row>
    <row r="14" spans="1:18" ht="135" x14ac:dyDescent="0.2">
      <c r="A14" s="42">
        <v>799</v>
      </c>
      <c r="B14" s="14" t="s">
        <v>173</v>
      </c>
      <c r="C14" s="37" t="s">
        <v>94</v>
      </c>
      <c r="D14" s="37">
        <v>1</v>
      </c>
      <c r="E14" s="46">
        <v>0</v>
      </c>
      <c r="F14" s="20">
        <f t="shared" si="0"/>
        <v>0</v>
      </c>
      <c r="G14" s="94" t="s">
        <v>64</v>
      </c>
      <c r="H14" s="128" t="s">
        <v>170</v>
      </c>
      <c r="I14" s="46" t="s">
        <v>28</v>
      </c>
      <c r="J14" s="36">
        <v>0</v>
      </c>
      <c r="K14" s="97">
        <v>408459216.95999998</v>
      </c>
      <c r="L14" s="96">
        <f t="shared" si="1"/>
        <v>408459216.95999998</v>
      </c>
      <c r="M14" s="27">
        <v>0</v>
      </c>
      <c r="N14" s="44">
        <f t="shared" si="2"/>
        <v>0</v>
      </c>
      <c r="O14" s="41">
        <v>1</v>
      </c>
      <c r="P14" s="37" t="s">
        <v>41</v>
      </c>
      <c r="Q14" s="90" t="s">
        <v>171</v>
      </c>
      <c r="R14" s="73" t="s">
        <v>220</v>
      </c>
    </row>
    <row r="15" spans="1:18" ht="60" x14ac:dyDescent="0.2">
      <c r="A15" s="42"/>
      <c r="B15" s="14" t="s">
        <v>81</v>
      </c>
      <c r="C15" s="37" t="s">
        <v>93</v>
      </c>
      <c r="D15" s="120">
        <v>45</v>
      </c>
      <c r="E15" s="46">
        <v>0</v>
      </c>
      <c r="F15" s="20">
        <f t="shared" si="0"/>
        <v>0</v>
      </c>
      <c r="G15" s="94" t="s">
        <v>221</v>
      </c>
      <c r="H15" s="32"/>
      <c r="I15" s="46" t="s">
        <v>67</v>
      </c>
      <c r="J15" s="36">
        <v>0</v>
      </c>
      <c r="K15" s="97">
        <v>4095935917.25</v>
      </c>
      <c r="L15" s="96">
        <f t="shared" si="1"/>
        <v>4095935917.25</v>
      </c>
      <c r="M15" s="27">
        <v>0</v>
      </c>
      <c r="N15" s="44">
        <f t="shared" si="2"/>
        <v>0</v>
      </c>
      <c r="O15" s="24"/>
      <c r="P15" s="37" t="s">
        <v>41</v>
      </c>
      <c r="Q15" s="90" t="s">
        <v>27</v>
      </c>
      <c r="R15" s="73" t="s">
        <v>222</v>
      </c>
    </row>
    <row r="16" spans="1:18" ht="60" x14ac:dyDescent="0.2">
      <c r="A16" s="4"/>
      <c r="B16" s="14" t="s">
        <v>174</v>
      </c>
      <c r="C16" s="37" t="s">
        <v>94</v>
      </c>
      <c r="D16" s="37">
        <v>1</v>
      </c>
      <c r="E16" s="46">
        <v>0</v>
      </c>
      <c r="F16" s="20">
        <f t="shared" si="0"/>
        <v>0</v>
      </c>
      <c r="G16" s="94" t="s">
        <v>221</v>
      </c>
      <c r="H16" s="4"/>
      <c r="I16" s="46" t="s">
        <v>67</v>
      </c>
      <c r="J16" s="36">
        <v>0</v>
      </c>
      <c r="K16" s="97">
        <v>1620935917.25</v>
      </c>
      <c r="L16" s="96">
        <f t="shared" si="1"/>
        <v>1620935917.25</v>
      </c>
      <c r="M16" s="27">
        <v>0</v>
      </c>
      <c r="N16" s="44">
        <f t="shared" si="2"/>
        <v>0</v>
      </c>
      <c r="O16" s="24"/>
      <c r="P16" s="37" t="s">
        <v>41</v>
      </c>
      <c r="Q16" s="90" t="s">
        <v>27</v>
      </c>
      <c r="R16" s="73" t="s">
        <v>222</v>
      </c>
    </row>
    <row r="17" spans="1:18" ht="150" x14ac:dyDescent="0.2">
      <c r="A17" s="24" t="s">
        <v>27</v>
      </c>
      <c r="B17" s="40" t="s">
        <v>82</v>
      </c>
      <c r="C17" s="37" t="s">
        <v>93</v>
      </c>
      <c r="D17" s="37">
        <v>330</v>
      </c>
      <c r="E17" s="46">
        <v>0</v>
      </c>
      <c r="F17" s="20">
        <f t="shared" si="0"/>
        <v>0</v>
      </c>
      <c r="G17" s="95" t="s">
        <v>65</v>
      </c>
      <c r="H17" s="69" t="s">
        <v>175</v>
      </c>
      <c r="I17" s="46" t="s">
        <v>28</v>
      </c>
      <c r="J17" s="68">
        <v>0</v>
      </c>
      <c r="K17" s="98">
        <f>2441470000-497079152</f>
        <v>1944390848</v>
      </c>
      <c r="L17" s="98">
        <f t="shared" si="1"/>
        <v>1944390848</v>
      </c>
      <c r="M17" s="27">
        <v>0</v>
      </c>
      <c r="N17" s="44">
        <f t="shared" si="2"/>
        <v>0</v>
      </c>
      <c r="O17" s="24"/>
      <c r="P17" s="37" t="s">
        <v>41</v>
      </c>
      <c r="Q17" s="90" t="s">
        <v>171</v>
      </c>
      <c r="R17" s="129" t="s">
        <v>223</v>
      </c>
    </row>
    <row r="18" spans="1:18" ht="150" x14ac:dyDescent="0.2">
      <c r="A18" s="119" t="s">
        <v>27</v>
      </c>
      <c r="B18" s="40" t="s">
        <v>83</v>
      </c>
      <c r="C18" s="37" t="s">
        <v>95</v>
      </c>
      <c r="D18" s="37">
        <v>1</v>
      </c>
      <c r="E18" s="46">
        <v>0</v>
      </c>
      <c r="F18" s="20">
        <f t="shared" si="0"/>
        <v>0</v>
      </c>
      <c r="G18" s="95" t="s">
        <v>65</v>
      </c>
      <c r="H18" s="69" t="s">
        <v>175</v>
      </c>
      <c r="I18" s="46" t="s">
        <v>28</v>
      </c>
      <c r="J18" s="68">
        <v>497079152</v>
      </c>
      <c r="K18" s="98"/>
      <c r="L18" s="98">
        <f t="shared" si="1"/>
        <v>497079152</v>
      </c>
      <c r="M18" s="27">
        <v>0</v>
      </c>
      <c r="N18" s="44">
        <f t="shared" si="2"/>
        <v>0</v>
      </c>
      <c r="O18" s="24"/>
      <c r="P18" s="37" t="s">
        <v>41</v>
      </c>
      <c r="Q18" s="90" t="s">
        <v>171</v>
      </c>
      <c r="R18" s="73" t="s">
        <v>224</v>
      </c>
    </row>
    <row r="19" spans="1:18" ht="60" x14ac:dyDescent="0.2">
      <c r="A19" s="119" t="s">
        <v>27</v>
      </c>
      <c r="B19" s="40" t="s">
        <v>84</v>
      </c>
      <c r="C19" s="71" t="s">
        <v>93</v>
      </c>
      <c r="D19" s="71">
        <v>550</v>
      </c>
      <c r="E19" s="46">
        <v>0</v>
      </c>
      <c r="F19" s="20">
        <f t="shared" si="0"/>
        <v>0</v>
      </c>
      <c r="G19" s="93" t="s">
        <v>100</v>
      </c>
      <c r="H19" s="4"/>
      <c r="I19" s="46" t="s">
        <v>67</v>
      </c>
      <c r="J19" s="99"/>
      <c r="K19" s="96">
        <v>203469326</v>
      </c>
      <c r="L19" s="98">
        <f t="shared" si="1"/>
        <v>203469326</v>
      </c>
      <c r="M19" s="27">
        <v>0</v>
      </c>
      <c r="N19" s="44">
        <f t="shared" si="2"/>
        <v>0</v>
      </c>
      <c r="O19" s="24"/>
      <c r="P19" s="37" t="s">
        <v>41</v>
      </c>
      <c r="Q19" s="131" t="s">
        <v>177</v>
      </c>
      <c r="R19" s="130" t="s">
        <v>176</v>
      </c>
    </row>
    <row r="20" spans="1:18" ht="60" x14ac:dyDescent="0.2">
      <c r="A20" s="119"/>
      <c r="B20" s="14" t="s">
        <v>85</v>
      </c>
      <c r="C20" s="71" t="s">
        <v>93</v>
      </c>
      <c r="D20" s="71">
        <v>4</v>
      </c>
      <c r="E20" s="46">
        <v>0</v>
      </c>
      <c r="F20" s="20">
        <f t="shared" si="0"/>
        <v>0</v>
      </c>
      <c r="G20" s="94" t="s">
        <v>101</v>
      </c>
      <c r="H20" s="4"/>
      <c r="I20" s="46" t="s">
        <v>67</v>
      </c>
      <c r="J20" s="36">
        <v>0</v>
      </c>
      <c r="K20" s="96">
        <v>4714778513</v>
      </c>
      <c r="L20" s="96">
        <f t="shared" si="1"/>
        <v>4714778513</v>
      </c>
      <c r="M20" s="27">
        <v>0</v>
      </c>
      <c r="N20" s="44">
        <f t="shared" si="2"/>
        <v>0</v>
      </c>
      <c r="O20" s="24"/>
      <c r="P20" s="37" t="s">
        <v>41</v>
      </c>
      <c r="Q20" s="130" t="s">
        <v>178</v>
      </c>
      <c r="R20" s="130" t="s">
        <v>225</v>
      </c>
    </row>
    <row r="21" spans="1:18" ht="60" x14ac:dyDescent="0.2">
      <c r="A21" s="119"/>
      <c r="B21" s="84" t="s">
        <v>86</v>
      </c>
      <c r="C21" s="71" t="s">
        <v>93</v>
      </c>
      <c r="D21" s="71">
        <v>4</v>
      </c>
      <c r="E21" s="46">
        <v>0</v>
      </c>
      <c r="F21" s="20">
        <f t="shared" si="0"/>
        <v>0</v>
      </c>
      <c r="G21" s="94" t="s">
        <v>101</v>
      </c>
      <c r="H21" s="4"/>
      <c r="I21" s="46" t="s">
        <v>67</v>
      </c>
      <c r="J21" s="36">
        <v>0</v>
      </c>
      <c r="K21" s="96">
        <v>2500000000</v>
      </c>
      <c r="L21" s="96">
        <f t="shared" ref="L21" si="3">+K21</f>
        <v>2500000000</v>
      </c>
      <c r="M21" s="27">
        <v>0</v>
      </c>
      <c r="N21" s="44">
        <f t="shared" si="2"/>
        <v>0</v>
      </c>
      <c r="O21" s="24"/>
      <c r="P21" s="37" t="s">
        <v>41</v>
      </c>
      <c r="Q21" s="130" t="s">
        <v>179</v>
      </c>
      <c r="R21" s="130" t="s">
        <v>225</v>
      </c>
    </row>
    <row r="22" spans="1:18" ht="75" x14ac:dyDescent="0.2">
      <c r="A22" s="119" t="s">
        <v>27</v>
      </c>
      <c r="B22" s="14" t="s">
        <v>87</v>
      </c>
      <c r="C22" s="71" t="s">
        <v>93</v>
      </c>
      <c r="D22" s="18">
        <v>7</v>
      </c>
      <c r="E22" s="46">
        <v>0</v>
      </c>
      <c r="F22" s="20">
        <f t="shared" si="0"/>
        <v>0</v>
      </c>
      <c r="G22" s="18" t="s">
        <v>101</v>
      </c>
      <c r="H22" s="4"/>
      <c r="I22" s="46" t="s">
        <v>67</v>
      </c>
      <c r="J22" s="193" t="s">
        <v>34</v>
      </c>
      <c r="K22" s="194"/>
      <c r="L22" s="195"/>
      <c r="M22" s="192" t="s">
        <v>27</v>
      </c>
      <c r="N22" s="192"/>
      <c r="O22" s="24"/>
      <c r="P22" s="37" t="s">
        <v>41</v>
      </c>
      <c r="Q22" s="130" t="s">
        <v>171</v>
      </c>
      <c r="R22" s="130" t="s">
        <v>182</v>
      </c>
    </row>
    <row r="23" spans="1:18" ht="75" x14ac:dyDescent="0.2">
      <c r="A23" s="119" t="s">
        <v>27</v>
      </c>
      <c r="B23" s="15" t="s">
        <v>88</v>
      </c>
      <c r="C23" s="37" t="s">
        <v>93</v>
      </c>
      <c r="D23" s="17">
        <v>5</v>
      </c>
      <c r="E23" s="46">
        <v>0</v>
      </c>
      <c r="F23" s="20">
        <f t="shared" si="0"/>
        <v>0</v>
      </c>
      <c r="G23" s="18" t="s">
        <v>101</v>
      </c>
      <c r="H23" s="4"/>
      <c r="I23" s="46" t="s">
        <v>67</v>
      </c>
      <c r="J23" s="36">
        <v>0</v>
      </c>
      <c r="K23" s="36">
        <v>560730000</v>
      </c>
      <c r="L23" s="36">
        <f>+K23+J23</f>
        <v>560730000</v>
      </c>
      <c r="M23" s="27">
        <v>0</v>
      </c>
      <c r="N23" s="44">
        <f t="shared" si="2"/>
        <v>0</v>
      </c>
      <c r="O23" s="24"/>
      <c r="P23" s="37" t="s">
        <v>41</v>
      </c>
      <c r="Q23" s="130" t="s">
        <v>171</v>
      </c>
      <c r="R23" s="130" t="s">
        <v>182</v>
      </c>
    </row>
    <row r="24" spans="1:18" ht="135" x14ac:dyDescent="0.2">
      <c r="A24" s="119" t="s">
        <v>27</v>
      </c>
      <c r="B24" s="15" t="s">
        <v>89</v>
      </c>
      <c r="C24" s="37" t="s">
        <v>96</v>
      </c>
      <c r="D24" s="17">
        <v>3140</v>
      </c>
      <c r="E24" s="46">
        <v>0</v>
      </c>
      <c r="F24" s="20">
        <f t="shared" si="0"/>
        <v>0</v>
      </c>
      <c r="G24" s="18" t="s">
        <v>65</v>
      </c>
      <c r="H24" s="69" t="s">
        <v>181</v>
      </c>
      <c r="I24" s="46" t="s">
        <v>28</v>
      </c>
      <c r="J24" s="193" t="s">
        <v>34</v>
      </c>
      <c r="K24" s="194"/>
      <c r="L24" s="195"/>
      <c r="M24" s="192" t="s">
        <v>27</v>
      </c>
      <c r="N24" s="192"/>
      <c r="O24" s="24"/>
      <c r="P24" s="37" t="s">
        <v>41</v>
      </c>
      <c r="Q24" s="73" t="s">
        <v>180</v>
      </c>
      <c r="R24" s="130" t="s">
        <v>226</v>
      </c>
    </row>
    <row r="25" spans="1:18" ht="60" x14ac:dyDescent="0.2">
      <c r="A25" s="4"/>
      <c r="B25" s="15" t="s">
        <v>90</v>
      </c>
      <c r="C25" s="71" t="s">
        <v>38</v>
      </c>
      <c r="D25" s="18">
        <v>34</v>
      </c>
      <c r="E25" s="46">
        <v>0</v>
      </c>
      <c r="F25" s="20">
        <f t="shared" si="0"/>
        <v>0</v>
      </c>
      <c r="G25" s="18" t="s">
        <v>101</v>
      </c>
      <c r="H25" s="4"/>
      <c r="I25" s="46" t="s">
        <v>67</v>
      </c>
      <c r="J25" s="36">
        <v>0</v>
      </c>
      <c r="K25" s="36">
        <v>1091000000</v>
      </c>
      <c r="L25" s="36">
        <f>+K25</f>
        <v>1091000000</v>
      </c>
      <c r="M25" s="27">
        <v>0</v>
      </c>
      <c r="N25" s="44">
        <f t="shared" si="2"/>
        <v>0</v>
      </c>
      <c r="O25" s="24"/>
      <c r="P25" s="37" t="s">
        <v>41</v>
      </c>
      <c r="Q25" s="130" t="s">
        <v>184</v>
      </c>
      <c r="R25" s="130" t="s">
        <v>183</v>
      </c>
    </row>
    <row r="26" spans="1:18" ht="75" x14ac:dyDescent="0.2">
      <c r="A26" s="119">
        <v>786</v>
      </c>
      <c r="B26" s="14" t="s">
        <v>91</v>
      </c>
      <c r="C26" s="71" t="s">
        <v>97</v>
      </c>
      <c r="D26" s="92">
        <v>1</v>
      </c>
      <c r="E26" s="46">
        <v>0</v>
      </c>
      <c r="F26" s="20">
        <f t="shared" si="0"/>
        <v>0</v>
      </c>
      <c r="G26" s="94" t="s">
        <v>102</v>
      </c>
      <c r="H26" s="119" t="s">
        <v>27</v>
      </c>
      <c r="I26" s="46" t="s">
        <v>28</v>
      </c>
      <c r="J26" s="196" t="s">
        <v>103</v>
      </c>
      <c r="K26" s="197"/>
      <c r="L26" s="96">
        <v>640000000000</v>
      </c>
      <c r="M26" s="192" t="s">
        <v>27</v>
      </c>
      <c r="N26" s="192"/>
      <c r="O26" s="24"/>
      <c r="P26" s="37" t="s">
        <v>41</v>
      </c>
      <c r="Q26" s="130" t="s">
        <v>185</v>
      </c>
      <c r="R26" s="130" t="s">
        <v>186</v>
      </c>
    </row>
    <row r="27" spans="1:18" ht="60" x14ac:dyDescent="0.2">
      <c r="A27" s="21">
        <v>240</v>
      </c>
      <c r="B27" s="14" t="s">
        <v>92</v>
      </c>
      <c r="C27" s="71" t="s">
        <v>37</v>
      </c>
      <c r="D27" s="92" t="s">
        <v>37</v>
      </c>
      <c r="E27" s="71" t="s">
        <v>37</v>
      </c>
      <c r="F27" s="92" t="s">
        <v>37</v>
      </c>
      <c r="G27" s="94" t="s">
        <v>102</v>
      </c>
      <c r="H27" s="119" t="s">
        <v>27</v>
      </c>
      <c r="I27" s="46" t="s">
        <v>28</v>
      </c>
      <c r="J27" s="198" t="s">
        <v>37</v>
      </c>
      <c r="K27" s="199"/>
      <c r="L27" s="96" t="s">
        <v>37</v>
      </c>
      <c r="M27" s="192" t="s">
        <v>27</v>
      </c>
      <c r="N27" s="192"/>
      <c r="O27" s="24"/>
      <c r="P27" s="37" t="s">
        <v>41</v>
      </c>
      <c r="Q27" s="73" t="s">
        <v>187</v>
      </c>
      <c r="R27" s="130" t="s">
        <v>188</v>
      </c>
    </row>
    <row r="28" spans="1:18" ht="47.25" customHeight="1" x14ac:dyDescent="0.2">
      <c r="A28" s="190" t="s">
        <v>75</v>
      </c>
      <c r="B28" s="190"/>
      <c r="C28" s="190"/>
      <c r="D28" s="190"/>
      <c r="E28" s="190"/>
      <c r="F28" s="190"/>
      <c r="G28" s="191"/>
      <c r="H28" s="191"/>
      <c r="I28" s="191"/>
      <c r="J28" s="191"/>
      <c r="K28" s="191"/>
    </row>
  </sheetData>
  <mergeCells count="34">
    <mergeCell ref="H7:H8"/>
    <mergeCell ref="I7:I8"/>
    <mergeCell ref="R7:R8"/>
    <mergeCell ref="J7:L7"/>
    <mergeCell ref="M7:M8"/>
    <mergeCell ref="N7:N8"/>
    <mergeCell ref="O7:O8"/>
    <mergeCell ref="P7:P8"/>
    <mergeCell ref="Q7:Q8"/>
    <mergeCell ref="J9:L9"/>
    <mergeCell ref="M9:N9"/>
    <mergeCell ref="D4:R4"/>
    <mergeCell ref="A1:C3"/>
    <mergeCell ref="D1:P3"/>
    <mergeCell ref="Q1:R1"/>
    <mergeCell ref="Q2:R2"/>
    <mergeCell ref="Q3:R3"/>
    <mergeCell ref="A6:R6"/>
    <mergeCell ref="A7:A8"/>
    <mergeCell ref="B7:B8"/>
    <mergeCell ref="C7:C8"/>
    <mergeCell ref="D7:D8"/>
    <mergeCell ref="E7:E8"/>
    <mergeCell ref="F7:F8"/>
    <mergeCell ref="G7:G8"/>
    <mergeCell ref="M22:N22"/>
    <mergeCell ref="M24:N24"/>
    <mergeCell ref="M26:N26"/>
    <mergeCell ref="M27:N27"/>
    <mergeCell ref="A28:K28"/>
    <mergeCell ref="J22:L22"/>
    <mergeCell ref="J24:L24"/>
    <mergeCell ref="J26:K26"/>
    <mergeCell ref="J27:K27"/>
  </mergeCells>
  <printOptions horizontalCentered="1" verticalCentered="1"/>
  <pageMargins left="0.25" right="0.25" top="0.75" bottom="0.75" header="0.3" footer="0.3"/>
  <pageSetup scale="1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R15"/>
  <sheetViews>
    <sheetView zoomScale="70" zoomScaleNormal="70" zoomScalePageLayoutView="28" workbookViewId="0">
      <selection activeCell="I7" sqref="I7:I8"/>
    </sheetView>
  </sheetViews>
  <sheetFormatPr baseColWidth="10" defaultColWidth="21" defaultRowHeight="15" x14ac:dyDescent="0.2"/>
  <cols>
    <col min="1" max="1" width="6" style="2" customWidth="1"/>
    <col min="2" max="2" width="43.85546875" style="2" customWidth="1"/>
    <col min="3" max="3" width="22" style="2" customWidth="1"/>
    <col min="4" max="4" width="13.28515625" style="2" customWidth="1"/>
    <col min="5" max="5" width="17.5703125" style="2" customWidth="1"/>
    <col min="6" max="6" width="18" style="2" customWidth="1"/>
    <col min="7" max="7" width="21" style="2"/>
    <col min="8" max="8" width="22" style="2" customWidth="1"/>
    <col min="9" max="9" width="25.5703125" style="2" customWidth="1"/>
    <col min="10" max="11" width="21" style="2"/>
    <col min="12" max="12" width="20.85546875" style="2" customWidth="1"/>
    <col min="13" max="13" width="21" style="2"/>
    <col min="14" max="14" width="14.28515625" style="2" bestFit="1" customWidth="1"/>
    <col min="15" max="15" width="10.85546875" style="2" customWidth="1"/>
    <col min="16" max="16" width="21" style="2"/>
    <col min="17" max="17" width="67.7109375" style="52" customWidth="1"/>
    <col min="18" max="18" width="46.2851562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23</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161" t="s">
        <v>42</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155" t="s">
        <v>18</v>
      </c>
      <c r="R7" s="156" t="s">
        <v>17</v>
      </c>
    </row>
    <row r="8" spans="1:18" ht="23.45" customHeight="1" x14ac:dyDescent="0.2">
      <c r="A8" s="173"/>
      <c r="B8" s="173"/>
      <c r="C8" s="173"/>
      <c r="D8" s="173"/>
      <c r="E8" s="155"/>
      <c r="F8" s="155"/>
      <c r="G8" s="173"/>
      <c r="H8" s="155"/>
      <c r="I8" s="155"/>
      <c r="J8" s="3" t="s">
        <v>12</v>
      </c>
      <c r="K8" s="3" t="s">
        <v>13</v>
      </c>
      <c r="L8" s="3" t="s">
        <v>14</v>
      </c>
      <c r="M8" s="155"/>
      <c r="N8" s="155"/>
      <c r="O8" s="155"/>
      <c r="P8" s="173" t="s">
        <v>15</v>
      </c>
      <c r="Q8" s="155"/>
      <c r="R8" s="156"/>
    </row>
    <row r="9" spans="1:18" ht="240" x14ac:dyDescent="0.2">
      <c r="A9" s="35">
        <v>812</v>
      </c>
      <c r="B9" s="84" t="s">
        <v>104</v>
      </c>
      <c r="C9" s="71" t="s">
        <v>43</v>
      </c>
      <c r="D9" s="46">
        <v>315</v>
      </c>
      <c r="E9" s="46">
        <v>0</v>
      </c>
      <c r="F9" s="20">
        <f t="shared" ref="F9:F14" si="0">+E9/D9</f>
        <v>0</v>
      </c>
      <c r="G9" s="46" t="s">
        <v>113</v>
      </c>
      <c r="H9" s="26" t="s">
        <v>227</v>
      </c>
      <c r="I9" s="46" t="s">
        <v>28</v>
      </c>
      <c r="J9" s="104">
        <v>5500000000</v>
      </c>
      <c r="K9" s="104">
        <v>0</v>
      </c>
      <c r="L9" s="104">
        <v>5500000000</v>
      </c>
      <c r="M9" s="27">
        <v>0</v>
      </c>
      <c r="N9" s="44">
        <f>+M9/L9</f>
        <v>0</v>
      </c>
      <c r="O9" s="61"/>
      <c r="P9" s="71" t="s">
        <v>44</v>
      </c>
      <c r="Q9" s="70" t="s">
        <v>189</v>
      </c>
      <c r="R9" s="100" t="s">
        <v>228</v>
      </c>
    </row>
    <row r="10" spans="1:18" ht="270" x14ac:dyDescent="0.2">
      <c r="A10" s="46">
        <v>770</v>
      </c>
      <c r="B10" s="101" t="s">
        <v>105</v>
      </c>
      <c r="C10" s="71" t="s">
        <v>43</v>
      </c>
      <c r="D10" s="71">
        <v>146</v>
      </c>
      <c r="E10" s="46">
        <v>0</v>
      </c>
      <c r="F10" s="20">
        <f t="shared" si="0"/>
        <v>0</v>
      </c>
      <c r="G10" s="46" t="s">
        <v>65</v>
      </c>
      <c r="H10" s="132" t="s">
        <v>192</v>
      </c>
      <c r="I10" s="46" t="s">
        <v>28</v>
      </c>
      <c r="J10" s="62">
        <v>0</v>
      </c>
      <c r="K10" s="68">
        <v>783000000</v>
      </c>
      <c r="L10" s="68">
        <v>783000000</v>
      </c>
      <c r="M10" s="27">
        <v>0</v>
      </c>
      <c r="N10" s="44">
        <f t="shared" ref="N10:N14" si="1">+M10/L10</f>
        <v>0</v>
      </c>
      <c r="O10" s="41">
        <v>1</v>
      </c>
      <c r="P10" s="71" t="s">
        <v>44</v>
      </c>
      <c r="Q10" s="70" t="s">
        <v>191</v>
      </c>
      <c r="R10" s="100" t="s">
        <v>229</v>
      </c>
    </row>
    <row r="11" spans="1:18" ht="240" x14ac:dyDescent="0.2">
      <c r="A11" s="46"/>
      <c r="B11" s="101" t="s">
        <v>106</v>
      </c>
      <c r="C11" s="71" t="s">
        <v>43</v>
      </c>
      <c r="D11" s="46">
        <v>5</v>
      </c>
      <c r="E11" s="46">
        <v>0</v>
      </c>
      <c r="F11" s="20">
        <f t="shared" si="0"/>
        <v>0</v>
      </c>
      <c r="G11" s="46" t="s">
        <v>113</v>
      </c>
      <c r="H11" s="30"/>
      <c r="I11" s="46" t="s">
        <v>67</v>
      </c>
      <c r="J11" s="33">
        <v>0</v>
      </c>
      <c r="K11" s="36">
        <v>200000000</v>
      </c>
      <c r="L11" s="36">
        <v>200000000</v>
      </c>
      <c r="M11" s="27">
        <v>0</v>
      </c>
      <c r="N11" s="44">
        <f t="shared" si="1"/>
        <v>0</v>
      </c>
      <c r="O11" s="41"/>
      <c r="P11" s="71" t="s">
        <v>44</v>
      </c>
      <c r="Q11" s="70" t="s">
        <v>193</v>
      </c>
      <c r="R11" s="100" t="s">
        <v>230</v>
      </c>
    </row>
    <row r="12" spans="1:18" ht="79.5" customHeight="1" x14ac:dyDescent="0.2">
      <c r="A12" s="4"/>
      <c r="B12" s="84" t="s">
        <v>107</v>
      </c>
      <c r="C12" s="69" t="s">
        <v>110</v>
      </c>
      <c r="D12" s="102">
        <v>6</v>
      </c>
      <c r="E12" s="46">
        <v>0</v>
      </c>
      <c r="F12" s="20">
        <f t="shared" si="0"/>
        <v>0</v>
      </c>
      <c r="G12" s="46" t="s">
        <v>113</v>
      </c>
      <c r="H12" s="4"/>
      <c r="I12" s="46" t="s">
        <v>67</v>
      </c>
      <c r="J12" s="65">
        <v>200000000</v>
      </c>
      <c r="K12" s="65">
        <v>700000000</v>
      </c>
      <c r="L12" s="65">
        <v>900000000</v>
      </c>
      <c r="M12" s="27">
        <v>0</v>
      </c>
      <c r="N12" s="44">
        <f t="shared" si="1"/>
        <v>0</v>
      </c>
      <c r="O12" s="4"/>
      <c r="P12" s="71" t="s">
        <v>44</v>
      </c>
      <c r="Q12" s="70" t="s">
        <v>194</v>
      </c>
      <c r="R12" s="130" t="s">
        <v>225</v>
      </c>
    </row>
    <row r="13" spans="1:18" ht="90" x14ac:dyDescent="0.2">
      <c r="A13" s="4"/>
      <c r="B13" s="84" t="s">
        <v>108</v>
      </c>
      <c r="C13" s="69" t="s">
        <v>111</v>
      </c>
      <c r="D13" s="103">
        <v>15</v>
      </c>
      <c r="E13" s="46">
        <v>0</v>
      </c>
      <c r="F13" s="20">
        <f t="shared" si="0"/>
        <v>0</v>
      </c>
      <c r="G13" s="46" t="s">
        <v>101</v>
      </c>
      <c r="H13" s="4"/>
      <c r="I13" s="46" t="s">
        <v>67</v>
      </c>
      <c r="J13" s="65">
        <v>600000000</v>
      </c>
      <c r="K13" s="65">
        <v>300000000</v>
      </c>
      <c r="L13" s="65">
        <v>900000000</v>
      </c>
      <c r="M13" s="27">
        <v>0</v>
      </c>
      <c r="N13" s="44">
        <f t="shared" si="1"/>
        <v>0</v>
      </c>
      <c r="O13" s="4"/>
      <c r="P13" s="71" t="s">
        <v>44</v>
      </c>
      <c r="Q13" s="70" t="s">
        <v>195</v>
      </c>
      <c r="R13" s="100" t="s">
        <v>190</v>
      </c>
    </row>
    <row r="14" spans="1:18" ht="75" x14ac:dyDescent="0.2">
      <c r="A14" s="46" t="s">
        <v>27</v>
      </c>
      <c r="B14" s="84" t="s">
        <v>109</v>
      </c>
      <c r="C14" s="69" t="s">
        <v>112</v>
      </c>
      <c r="D14" s="103">
        <v>4</v>
      </c>
      <c r="E14" s="46">
        <v>0</v>
      </c>
      <c r="F14" s="20">
        <f t="shared" si="0"/>
        <v>0</v>
      </c>
      <c r="G14" s="46" t="s">
        <v>62</v>
      </c>
      <c r="H14" s="46" t="s">
        <v>114</v>
      </c>
      <c r="I14" s="46" t="s">
        <v>28</v>
      </c>
      <c r="J14" s="65"/>
      <c r="K14" s="65">
        <v>80000000</v>
      </c>
      <c r="L14" s="65">
        <v>80000000</v>
      </c>
      <c r="M14" s="27">
        <v>0</v>
      </c>
      <c r="N14" s="44">
        <f t="shared" si="1"/>
        <v>0</v>
      </c>
      <c r="O14" s="4"/>
      <c r="P14" s="71" t="s">
        <v>44</v>
      </c>
      <c r="Q14" s="70" t="s">
        <v>115</v>
      </c>
      <c r="R14" s="100" t="s">
        <v>231</v>
      </c>
    </row>
    <row r="15" spans="1:18" ht="32.25" customHeight="1" x14ac:dyDescent="0.2">
      <c r="A15" s="190" t="s">
        <v>75</v>
      </c>
      <c r="B15" s="190"/>
      <c r="C15" s="190"/>
      <c r="D15" s="190"/>
      <c r="E15" s="190"/>
      <c r="F15" s="190"/>
      <c r="G15" s="191"/>
      <c r="H15" s="191"/>
      <c r="I15" s="191"/>
      <c r="J15" s="191"/>
      <c r="K15" s="191"/>
    </row>
  </sheetData>
  <mergeCells count="24">
    <mergeCell ref="P7:P8"/>
    <mergeCell ref="Q7:Q8"/>
    <mergeCell ref="D4:R4"/>
    <mergeCell ref="A1:C3"/>
    <mergeCell ref="D1:P3"/>
    <mergeCell ref="Q1:R1"/>
    <mergeCell ref="Q2:R2"/>
    <mergeCell ref="Q3:R3"/>
    <mergeCell ref="A15:K15"/>
    <mergeCell ref="A6:R6"/>
    <mergeCell ref="A7:A8"/>
    <mergeCell ref="B7:B8"/>
    <mergeCell ref="C7:C8"/>
    <mergeCell ref="D7:D8"/>
    <mergeCell ref="E7:E8"/>
    <mergeCell ref="F7:F8"/>
    <mergeCell ref="G7:G8"/>
    <mergeCell ref="H7:H8"/>
    <mergeCell ref="I7:I8"/>
    <mergeCell ref="R7:R8"/>
    <mergeCell ref="J7:L7"/>
    <mergeCell ref="M7:M8"/>
    <mergeCell ref="N7:N8"/>
    <mergeCell ref="O7:O8"/>
  </mergeCells>
  <printOptions horizontalCentered="1" verticalCentered="1"/>
  <pageMargins left="0.25" right="0.25" top="0.75" bottom="0.75" header="0.3" footer="0.3"/>
  <pageSetup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pageSetUpPr fitToPage="1"/>
  </sheetPr>
  <dimension ref="A1:R10"/>
  <sheetViews>
    <sheetView zoomScale="64" zoomScaleNormal="64" zoomScalePageLayoutView="41" workbookViewId="0">
      <selection activeCell="I7" sqref="I7:I8"/>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2" customWidth="1"/>
    <col min="18" max="18" width="56.4257812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59</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161" t="s">
        <v>45</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205" t="s">
        <v>18</v>
      </c>
      <c r="R7" s="204" t="s">
        <v>17</v>
      </c>
    </row>
    <row r="8" spans="1:18" ht="23.45" customHeight="1" x14ac:dyDescent="0.2">
      <c r="A8" s="173"/>
      <c r="B8" s="173"/>
      <c r="C8" s="173"/>
      <c r="D8" s="173"/>
      <c r="E8" s="155"/>
      <c r="F8" s="155"/>
      <c r="G8" s="173"/>
      <c r="H8" s="155"/>
      <c r="I8" s="155"/>
      <c r="J8" s="3" t="s">
        <v>12</v>
      </c>
      <c r="K8" s="3" t="s">
        <v>13</v>
      </c>
      <c r="L8" s="3" t="s">
        <v>14</v>
      </c>
      <c r="M8" s="155"/>
      <c r="N8" s="155"/>
      <c r="O8" s="155"/>
      <c r="P8" s="173" t="s">
        <v>15</v>
      </c>
      <c r="Q8" s="205"/>
      <c r="R8" s="204"/>
    </row>
    <row r="9" spans="1:18" s="21" customFormat="1" ht="408.75" customHeight="1" x14ac:dyDescent="0.25">
      <c r="A9" s="46">
        <v>806</v>
      </c>
      <c r="B9" s="82" t="s">
        <v>198</v>
      </c>
      <c r="C9" s="45" t="s">
        <v>116</v>
      </c>
      <c r="D9" s="46">
        <v>18</v>
      </c>
      <c r="E9" s="46">
        <v>0</v>
      </c>
      <c r="F9" s="20">
        <f>+E9/D9</f>
        <v>0</v>
      </c>
      <c r="G9" s="35" t="s">
        <v>65</v>
      </c>
      <c r="H9" s="26" t="s">
        <v>196</v>
      </c>
      <c r="I9" s="63" t="s">
        <v>28</v>
      </c>
      <c r="J9" s="33">
        <v>608000000</v>
      </c>
      <c r="K9" s="33">
        <v>0</v>
      </c>
      <c r="L9" s="34">
        <v>608000000</v>
      </c>
      <c r="M9" s="27">
        <v>0</v>
      </c>
      <c r="N9" s="44">
        <f>+M9/L9</f>
        <v>0</v>
      </c>
      <c r="O9" s="61"/>
      <c r="P9" s="75" t="s">
        <v>117</v>
      </c>
      <c r="Q9" s="70" t="s">
        <v>197</v>
      </c>
      <c r="R9" s="53" t="s">
        <v>199</v>
      </c>
    </row>
    <row r="10" spans="1:18" ht="30" customHeight="1" x14ac:dyDescent="0.2">
      <c r="A10" s="190" t="s">
        <v>75</v>
      </c>
      <c r="B10" s="190"/>
      <c r="C10" s="190"/>
      <c r="D10" s="190"/>
      <c r="E10" s="190"/>
      <c r="F10" s="190"/>
      <c r="G10" s="191"/>
      <c r="H10" s="191"/>
      <c r="I10" s="191"/>
      <c r="J10" s="191"/>
      <c r="K10" s="191"/>
    </row>
  </sheetData>
  <mergeCells count="24">
    <mergeCell ref="I7:I8"/>
    <mergeCell ref="R7:R8"/>
    <mergeCell ref="J7:L7"/>
    <mergeCell ref="M7:M8"/>
    <mergeCell ref="N7:N8"/>
    <mergeCell ref="O7:O8"/>
    <mergeCell ref="P7:P8"/>
    <mergeCell ref="Q7:Q8"/>
    <mergeCell ref="A10:K10"/>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1048576"/>
  <sheetViews>
    <sheetView topLeftCell="C1" zoomScale="64" zoomScaleNormal="64" zoomScalePageLayoutView="40" workbookViewId="0">
      <selection activeCell="I7" sqref="I7:I8"/>
    </sheetView>
  </sheetViews>
  <sheetFormatPr baseColWidth="10" defaultColWidth="21" defaultRowHeight="15" x14ac:dyDescent="0.2"/>
  <cols>
    <col min="1" max="1" width="6.140625" style="2" customWidth="1"/>
    <col min="2" max="2" width="44"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53.85546875" style="52" customWidth="1"/>
    <col min="18" max="18" width="56.4257812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59</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161" t="s">
        <v>52</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205" t="s">
        <v>18</v>
      </c>
      <c r="R7" s="204" t="s">
        <v>17</v>
      </c>
    </row>
    <row r="8" spans="1:18" ht="23.45" customHeight="1" x14ac:dyDescent="0.2">
      <c r="A8" s="173"/>
      <c r="B8" s="173"/>
      <c r="C8" s="173"/>
      <c r="D8" s="173"/>
      <c r="E8" s="155"/>
      <c r="F8" s="155"/>
      <c r="G8" s="173"/>
      <c r="H8" s="155"/>
      <c r="I8" s="155"/>
      <c r="J8" s="3" t="s">
        <v>12</v>
      </c>
      <c r="K8" s="3" t="s">
        <v>13</v>
      </c>
      <c r="L8" s="3" t="s">
        <v>14</v>
      </c>
      <c r="M8" s="155"/>
      <c r="N8" s="155"/>
      <c r="O8" s="155"/>
      <c r="P8" s="173" t="s">
        <v>15</v>
      </c>
      <c r="Q8" s="205"/>
      <c r="R8" s="204"/>
    </row>
    <row r="9" spans="1:18" s="21" customFormat="1" ht="287.25" customHeight="1" x14ac:dyDescent="0.25">
      <c r="A9" s="46">
        <v>802</v>
      </c>
      <c r="B9" s="105" t="s">
        <v>118</v>
      </c>
      <c r="C9" s="37" t="s">
        <v>31</v>
      </c>
      <c r="D9" s="46">
        <v>19</v>
      </c>
      <c r="E9" s="46">
        <v>0</v>
      </c>
      <c r="F9" s="20">
        <f>+E9/D9</f>
        <v>0</v>
      </c>
      <c r="G9" s="35" t="s">
        <v>64</v>
      </c>
      <c r="H9" s="80" t="s">
        <v>200</v>
      </c>
      <c r="I9" s="46" t="s">
        <v>28</v>
      </c>
      <c r="J9" s="33">
        <v>0</v>
      </c>
      <c r="K9" s="58">
        <v>6650000000</v>
      </c>
      <c r="L9" s="59">
        <v>6650000000</v>
      </c>
      <c r="M9" s="46">
        <v>0</v>
      </c>
      <c r="N9" s="34">
        <f>+M9/L9</f>
        <v>0</v>
      </c>
      <c r="O9" s="46"/>
      <c r="P9" s="57" t="s">
        <v>53</v>
      </c>
      <c r="Q9" s="70" t="s">
        <v>201</v>
      </c>
      <c r="R9" s="56" t="s">
        <v>204</v>
      </c>
    </row>
    <row r="10" spans="1:18" s="21" customFormat="1" ht="299.25" customHeight="1" x14ac:dyDescent="0.25">
      <c r="A10" s="46">
        <v>803</v>
      </c>
      <c r="B10" s="81" t="s">
        <v>119</v>
      </c>
      <c r="C10" s="37" t="s">
        <v>31</v>
      </c>
      <c r="D10" s="46">
        <v>13</v>
      </c>
      <c r="E10" s="46">
        <v>0</v>
      </c>
      <c r="F10" s="20">
        <f>+E10/D10</f>
        <v>0</v>
      </c>
      <c r="G10" s="35" t="s">
        <v>64</v>
      </c>
      <c r="H10" s="80" t="s">
        <v>200</v>
      </c>
      <c r="I10" s="46" t="s">
        <v>28</v>
      </c>
      <c r="J10" s="33">
        <v>0</v>
      </c>
      <c r="K10" s="58">
        <v>3900000000</v>
      </c>
      <c r="L10" s="59">
        <v>3900000000</v>
      </c>
      <c r="M10" s="46">
        <v>0</v>
      </c>
      <c r="N10" s="34">
        <f>+M10/L10</f>
        <v>0</v>
      </c>
      <c r="O10" s="46"/>
      <c r="P10" s="57" t="s">
        <v>53</v>
      </c>
      <c r="Q10" s="70" t="s">
        <v>203</v>
      </c>
      <c r="R10" s="121" t="s">
        <v>204</v>
      </c>
    </row>
    <row r="1048576" spans="6:6" x14ac:dyDescent="0.2">
      <c r="F1048576" s="20"/>
    </row>
  </sheetData>
  <mergeCells count="23">
    <mergeCell ref="I7:I8"/>
    <mergeCell ref="R7:R8"/>
    <mergeCell ref="J7:L7"/>
    <mergeCell ref="M7:M8"/>
    <mergeCell ref="N7:N8"/>
    <mergeCell ref="O7:O8"/>
    <mergeCell ref="P7:P8"/>
    <mergeCell ref="Q7:Q8"/>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s>
  <printOptions horizontalCentered="1" verticalCentered="1"/>
  <pageMargins left="0.70866141732283472" right="0.70866141732283472" top="0.74803149606299213" bottom="0.74803149606299213" header="0.31496062992125984" footer="0.31496062992125984"/>
  <pageSetup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10"/>
  <sheetViews>
    <sheetView zoomScale="64" zoomScaleNormal="64" zoomScalePageLayoutView="41" workbookViewId="0">
      <selection activeCell="I7" sqref="I7:I8"/>
    </sheetView>
  </sheetViews>
  <sheetFormatPr baseColWidth="10" defaultColWidth="21" defaultRowHeight="15" x14ac:dyDescent="0.2"/>
  <cols>
    <col min="1" max="1" width="6.140625" style="2" customWidth="1"/>
    <col min="2" max="2" width="21.28515625" style="2" customWidth="1"/>
    <col min="3" max="3" width="22" style="2" customWidth="1"/>
    <col min="4" max="4" width="13.28515625" style="2" customWidth="1"/>
    <col min="5" max="5" width="17.5703125" style="2" customWidth="1"/>
    <col min="6" max="6" width="18" style="2" customWidth="1"/>
    <col min="7" max="7" width="25.7109375" style="2" customWidth="1"/>
    <col min="8" max="8" width="22.5703125" style="2" customWidth="1"/>
    <col min="9" max="9" width="25.5703125" style="2" customWidth="1"/>
    <col min="10" max="11" width="21" style="2"/>
    <col min="12" max="12" width="24" style="2" customWidth="1"/>
    <col min="13" max="13" width="21" style="2"/>
    <col min="14" max="14" width="14.28515625" style="2" bestFit="1" customWidth="1"/>
    <col min="15" max="15" width="10.85546875" style="2" customWidth="1"/>
    <col min="16" max="16" width="23.5703125" style="2" customWidth="1"/>
    <col min="17" max="17" width="88.140625" style="52" customWidth="1"/>
    <col min="18" max="18" width="56.4257812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59</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206" t="s">
        <v>120</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155" t="s">
        <v>9</v>
      </c>
      <c r="O7" s="155" t="s">
        <v>10</v>
      </c>
      <c r="P7" s="173" t="s">
        <v>11</v>
      </c>
      <c r="Q7" s="205" t="s">
        <v>18</v>
      </c>
      <c r="R7" s="204" t="s">
        <v>17</v>
      </c>
    </row>
    <row r="8" spans="1:18" ht="23.45" customHeight="1" x14ac:dyDescent="0.2">
      <c r="A8" s="173"/>
      <c r="B8" s="173"/>
      <c r="C8" s="173"/>
      <c r="D8" s="173"/>
      <c r="E8" s="155"/>
      <c r="F8" s="155"/>
      <c r="G8" s="173"/>
      <c r="H8" s="155"/>
      <c r="I8" s="155"/>
      <c r="J8" s="3" t="s">
        <v>12</v>
      </c>
      <c r="K8" s="3" t="s">
        <v>13</v>
      </c>
      <c r="L8" s="3" t="s">
        <v>14</v>
      </c>
      <c r="M8" s="155"/>
      <c r="N8" s="155"/>
      <c r="O8" s="155"/>
      <c r="P8" s="173" t="s">
        <v>15</v>
      </c>
      <c r="Q8" s="205"/>
      <c r="R8" s="204"/>
    </row>
    <row r="9" spans="1:18" s="21" customFormat="1" ht="133.5" customHeight="1" x14ac:dyDescent="0.25">
      <c r="A9" s="46"/>
      <c r="B9" s="82" t="s">
        <v>121</v>
      </c>
      <c r="C9" s="71" t="s">
        <v>122</v>
      </c>
      <c r="D9" s="18">
        <v>3</v>
      </c>
      <c r="E9" s="46">
        <v>0</v>
      </c>
      <c r="F9" s="20">
        <f>+E9/D9</f>
        <v>0</v>
      </c>
      <c r="G9" s="106" t="s">
        <v>100</v>
      </c>
      <c r="H9" s="26"/>
      <c r="I9" s="69" t="s">
        <v>67</v>
      </c>
      <c r="J9" s="33">
        <v>6649700000</v>
      </c>
      <c r="K9" s="33">
        <v>0</v>
      </c>
      <c r="L9" s="34">
        <v>6649700000</v>
      </c>
      <c r="M9" s="27">
        <v>0</v>
      </c>
      <c r="N9" s="44">
        <f>+M9/L9</f>
        <v>0</v>
      </c>
      <c r="O9" s="61"/>
      <c r="P9" s="107" t="s">
        <v>123</v>
      </c>
      <c r="Q9" s="70" t="s">
        <v>232</v>
      </c>
      <c r="R9" s="70" t="s">
        <v>205</v>
      </c>
    </row>
    <row r="10" spans="1:18" ht="30" customHeight="1" x14ac:dyDescent="0.2">
      <c r="A10" s="190" t="s">
        <v>75</v>
      </c>
      <c r="B10" s="190"/>
      <c r="C10" s="190"/>
      <c r="D10" s="190"/>
      <c r="E10" s="190"/>
      <c r="F10" s="190"/>
      <c r="G10" s="191"/>
      <c r="H10" s="191"/>
      <c r="I10" s="191"/>
      <c r="J10" s="191"/>
      <c r="K10" s="191"/>
    </row>
  </sheetData>
  <mergeCells count="24">
    <mergeCell ref="D4:R4"/>
    <mergeCell ref="A1:C3"/>
    <mergeCell ref="D1:P3"/>
    <mergeCell ref="Q1:R1"/>
    <mergeCell ref="Q2:R2"/>
    <mergeCell ref="Q3:R3"/>
    <mergeCell ref="A6:R6"/>
    <mergeCell ref="A7:A8"/>
    <mergeCell ref="B7:B8"/>
    <mergeCell ref="C7:C8"/>
    <mergeCell ref="D7:D8"/>
    <mergeCell ref="E7:E8"/>
    <mergeCell ref="F7:F8"/>
    <mergeCell ref="G7:G8"/>
    <mergeCell ref="H7:H8"/>
    <mergeCell ref="I7:I8"/>
    <mergeCell ref="R7:R8"/>
    <mergeCell ref="P7:P8"/>
    <mergeCell ref="Q7:Q8"/>
    <mergeCell ref="A10:K10"/>
    <mergeCell ref="J7:L7"/>
    <mergeCell ref="M7:M8"/>
    <mergeCell ref="N7:N8"/>
    <mergeCell ref="O7:O8"/>
  </mergeCells>
  <printOptions horizontalCentered="1" verticalCentered="1"/>
  <pageMargins left="0.70866141732283472" right="0.70866141732283472" top="0.74803149606299213" bottom="0.74803149606299213" header="0.31496062992125984" footer="0.31496062992125984"/>
  <pageSetup scale="2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pageSetUpPr fitToPage="1"/>
  </sheetPr>
  <dimension ref="A1:R26"/>
  <sheetViews>
    <sheetView zoomScale="60" zoomScaleNormal="60" zoomScalePageLayoutView="30" workbookViewId="0">
      <selection activeCell="I7" sqref="I7:I8"/>
    </sheetView>
  </sheetViews>
  <sheetFormatPr baseColWidth="10" defaultColWidth="21" defaultRowHeight="15" x14ac:dyDescent="0.2"/>
  <cols>
    <col min="1" max="1" width="9.7109375" style="2" customWidth="1"/>
    <col min="2" max="2" width="61.140625" style="2" customWidth="1"/>
    <col min="3" max="3" width="25.7109375" style="2" customWidth="1"/>
    <col min="4" max="4" width="13.28515625" style="2" customWidth="1"/>
    <col min="5" max="5" width="38.85546875" style="2" customWidth="1"/>
    <col min="6" max="6" width="40" style="2" customWidth="1"/>
    <col min="7" max="7" width="27.7109375" style="2" bestFit="1" customWidth="1"/>
    <col min="8" max="8" width="22.28515625" style="2" bestFit="1" customWidth="1"/>
    <col min="9" max="9" width="25.5703125" style="2" customWidth="1"/>
    <col min="10" max="10" width="21" style="2"/>
    <col min="11" max="11" width="27" style="2" customWidth="1"/>
    <col min="12" max="12" width="24" style="2" customWidth="1"/>
    <col min="13" max="13" width="26" style="2" customWidth="1"/>
    <col min="14" max="14" width="18.7109375" style="114" bestFit="1" customWidth="1"/>
    <col min="15" max="15" width="10.85546875" style="21" customWidth="1"/>
    <col min="16" max="16" width="25.28515625" style="2" customWidth="1"/>
    <col min="17" max="17" width="89.5703125" style="52" customWidth="1"/>
    <col min="18" max="18" width="69.85546875" style="52" customWidth="1"/>
    <col min="19" max="16384" width="21" style="2"/>
  </cols>
  <sheetData>
    <row r="1" spans="1:18" ht="21.75" customHeight="1" x14ac:dyDescent="0.2">
      <c r="A1" s="181"/>
      <c r="B1" s="182"/>
      <c r="C1" s="183"/>
      <c r="D1" s="157" t="s">
        <v>16</v>
      </c>
      <c r="E1" s="158"/>
      <c r="F1" s="158"/>
      <c r="G1" s="158"/>
      <c r="H1" s="158"/>
      <c r="I1" s="158"/>
      <c r="J1" s="158"/>
      <c r="K1" s="158"/>
      <c r="L1" s="158"/>
      <c r="M1" s="158"/>
      <c r="N1" s="158"/>
      <c r="O1" s="158"/>
      <c r="P1" s="159"/>
      <c r="Q1" s="163" t="s">
        <v>19</v>
      </c>
      <c r="R1" s="163"/>
    </row>
    <row r="2" spans="1:18" ht="21.75" customHeight="1" x14ac:dyDescent="0.2">
      <c r="A2" s="184"/>
      <c r="B2" s="185"/>
      <c r="C2" s="186"/>
      <c r="D2" s="157"/>
      <c r="E2" s="158"/>
      <c r="F2" s="158"/>
      <c r="G2" s="158"/>
      <c r="H2" s="158"/>
      <c r="I2" s="158"/>
      <c r="J2" s="158"/>
      <c r="K2" s="158"/>
      <c r="L2" s="158"/>
      <c r="M2" s="158"/>
      <c r="N2" s="158"/>
      <c r="O2" s="158"/>
      <c r="P2" s="159"/>
      <c r="Q2" s="163" t="s">
        <v>20</v>
      </c>
      <c r="R2" s="163"/>
    </row>
    <row r="3" spans="1:18" ht="21.75" customHeight="1" x14ac:dyDescent="0.2">
      <c r="A3" s="187"/>
      <c r="B3" s="188"/>
      <c r="C3" s="189"/>
      <c r="D3" s="157"/>
      <c r="E3" s="158"/>
      <c r="F3" s="158"/>
      <c r="G3" s="158"/>
      <c r="H3" s="158"/>
      <c r="I3" s="158"/>
      <c r="J3" s="158"/>
      <c r="K3" s="158"/>
      <c r="L3" s="158"/>
      <c r="M3" s="158"/>
      <c r="N3" s="158"/>
      <c r="O3" s="158"/>
      <c r="P3" s="159"/>
      <c r="Q3" s="163" t="s">
        <v>21</v>
      </c>
      <c r="R3" s="163"/>
    </row>
    <row r="4" spans="1:18" ht="22.15" customHeight="1" x14ac:dyDescent="0.2">
      <c r="A4" s="1"/>
      <c r="B4" s="1"/>
      <c r="C4" s="1"/>
      <c r="D4" s="160" t="s">
        <v>59</v>
      </c>
      <c r="E4" s="160"/>
      <c r="F4" s="160"/>
      <c r="G4" s="160"/>
      <c r="H4" s="160"/>
      <c r="I4" s="160"/>
      <c r="J4" s="160"/>
      <c r="K4" s="160"/>
      <c r="L4" s="160"/>
      <c r="M4" s="160"/>
      <c r="N4" s="160"/>
      <c r="O4" s="160"/>
      <c r="P4" s="160"/>
      <c r="Q4" s="160"/>
      <c r="R4" s="160"/>
    </row>
    <row r="5" spans="1:18" x14ac:dyDescent="0.2">
      <c r="A5" s="1"/>
      <c r="B5" s="1"/>
      <c r="C5" s="1"/>
      <c r="D5" s="1"/>
      <c r="E5" s="1"/>
      <c r="F5" s="1"/>
      <c r="G5" s="1"/>
      <c r="H5" s="1"/>
      <c r="I5" s="1"/>
      <c r="J5" s="1"/>
      <c r="K5" s="1"/>
      <c r="L5" s="1"/>
      <c r="M5" s="1"/>
    </row>
    <row r="6" spans="1:18" ht="21" customHeight="1" x14ac:dyDescent="0.2">
      <c r="A6" s="161" t="s">
        <v>128</v>
      </c>
      <c r="B6" s="203"/>
      <c r="C6" s="203"/>
      <c r="D6" s="203"/>
      <c r="E6" s="203"/>
      <c r="F6" s="203"/>
      <c r="G6" s="203"/>
      <c r="H6" s="203"/>
      <c r="I6" s="203"/>
      <c r="J6" s="203"/>
      <c r="K6" s="203"/>
      <c r="L6" s="203"/>
      <c r="M6" s="203"/>
      <c r="N6" s="203"/>
      <c r="O6" s="203"/>
      <c r="P6" s="203"/>
      <c r="Q6" s="203"/>
      <c r="R6" s="203"/>
    </row>
    <row r="7" spans="1:18" ht="28.9" customHeight="1" x14ac:dyDescent="0.2">
      <c r="A7" s="173" t="s">
        <v>0</v>
      </c>
      <c r="B7" s="173" t="s">
        <v>1</v>
      </c>
      <c r="C7" s="173" t="s">
        <v>2</v>
      </c>
      <c r="D7" s="173" t="s">
        <v>3</v>
      </c>
      <c r="E7" s="155" t="s">
        <v>4</v>
      </c>
      <c r="F7" s="155" t="s">
        <v>5</v>
      </c>
      <c r="G7" s="173" t="s">
        <v>22</v>
      </c>
      <c r="H7" s="155" t="s">
        <v>6</v>
      </c>
      <c r="I7" s="155" t="s">
        <v>237</v>
      </c>
      <c r="J7" s="175" t="s">
        <v>7</v>
      </c>
      <c r="K7" s="176"/>
      <c r="L7" s="177"/>
      <c r="M7" s="155" t="s">
        <v>8</v>
      </c>
      <c r="N7" s="227" t="s">
        <v>9</v>
      </c>
      <c r="O7" s="155" t="s">
        <v>10</v>
      </c>
      <c r="P7" s="173" t="s">
        <v>11</v>
      </c>
      <c r="Q7" s="205" t="s">
        <v>18</v>
      </c>
      <c r="R7" s="204" t="s">
        <v>17</v>
      </c>
    </row>
    <row r="8" spans="1:18" ht="23.45" customHeight="1" x14ac:dyDescent="0.2">
      <c r="A8" s="173"/>
      <c r="B8" s="173"/>
      <c r="C8" s="173"/>
      <c r="D8" s="173"/>
      <c r="E8" s="155"/>
      <c r="F8" s="155"/>
      <c r="G8" s="173"/>
      <c r="H8" s="155"/>
      <c r="I8" s="155"/>
      <c r="J8" s="3" t="s">
        <v>12</v>
      </c>
      <c r="K8" s="3" t="s">
        <v>13</v>
      </c>
      <c r="L8" s="3" t="s">
        <v>14</v>
      </c>
      <c r="M8" s="155"/>
      <c r="N8" s="227"/>
      <c r="O8" s="155"/>
      <c r="P8" s="173" t="s">
        <v>15</v>
      </c>
      <c r="Q8" s="205"/>
      <c r="R8" s="204"/>
    </row>
    <row r="9" spans="1:18" s="1" customFormat="1" ht="182.25" customHeight="1" x14ac:dyDescent="0.2">
      <c r="A9" s="18">
        <v>797</v>
      </c>
      <c r="B9" s="109" t="s">
        <v>124</v>
      </c>
      <c r="C9" s="71" t="s">
        <v>39</v>
      </c>
      <c r="D9" s="18">
        <v>200</v>
      </c>
      <c r="E9" s="110"/>
      <c r="F9" s="110"/>
      <c r="G9" s="25" t="s">
        <v>57</v>
      </c>
      <c r="H9" s="110" t="s">
        <v>129</v>
      </c>
      <c r="I9" s="110" t="s">
        <v>213</v>
      </c>
      <c r="J9" s="112">
        <v>0</v>
      </c>
      <c r="K9" s="113">
        <v>800000000</v>
      </c>
      <c r="L9" s="113">
        <v>800000000</v>
      </c>
      <c r="M9" s="27">
        <v>0</v>
      </c>
      <c r="N9" s="85">
        <f>+M9/L9</f>
        <v>0</v>
      </c>
      <c r="O9" s="123"/>
      <c r="P9" s="69" t="s">
        <v>41</v>
      </c>
      <c r="Q9" s="110" t="s">
        <v>207</v>
      </c>
      <c r="R9" s="115" t="s">
        <v>233</v>
      </c>
    </row>
    <row r="10" spans="1:18" s="1" customFormat="1" ht="216.75" customHeight="1" x14ac:dyDescent="0.2">
      <c r="A10" s="18">
        <v>793</v>
      </c>
      <c r="B10" s="109" t="s">
        <v>36</v>
      </c>
      <c r="C10" s="71" t="s">
        <v>38</v>
      </c>
      <c r="D10" s="18">
        <v>160</v>
      </c>
      <c r="E10" s="110"/>
      <c r="F10" s="110"/>
      <c r="G10" s="25" t="s">
        <v>206</v>
      </c>
      <c r="H10" s="110" t="s">
        <v>40</v>
      </c>
      <c r="I10" s="110" t="s">
        <v>28</v>
      </c>
      <c r="J10" s="112">
        <v>0</v>
      </c>
      <c r="K10" s="113">
        <v>1150000000</v>
      </c>
      <c r="L10" s="113">
        <v>1150000000</v>
      </c>
      <c r="M10" s="27">
        <v>0</v>
      </c>
      <c r="N10" s="85">
        <f>+M10/L10</f>
        <v>0</v>
      </c>
      <c r="O10" s="123"/>
      <c r="P10" s="69" t="s">
        <v>41</v>
      </c>
      <c r="Q10" s="110" t="s">
        <v>208</v>
      </c>
      <c r="R10" s="111" t="s">
        <v>209</v>
      </c>
    </row>
    <row r="11" spans="1:18" s="1" customFormat="1" ht="105.75" customHeight="1" x14ac:dyDescent="0.2">
      <c r="A11" s="18">
        <v>792</v>
      </c>
      <c r="B11" s="109" t="s">
        <v>125</v>
      </c>
      <c r="C11" s="16" t="s">
        <v>31</v>
      </c>
      <c r="D11" s="18">
        <v>4</v>
      </c>
      <c r="E11" s="110"/>
      <c r="F11" s="110"/>
      <c r="G11" s="25" t="s">
        <v>206</v>
      </c>
      <c r="H11" s="110" t="s">
        <v>56</v>
      </c>
      <c r="I11" s="110" t="s">
        <v>213</v>
      </c>
      <c r="J11" s="112">
        <v>0</v>
      </c>
      <c r="K11" s="113">
        <v>72000000000</v>
      </c>
      <c r="L11" s="113">
        <v>72000000000</v>
      </c>
      <c r="M11" s="27">
        <v>0</v>
      </c>
      <c r="N11" s="85">
        <f>+M11/L11</f>
        <v>0</v>
      </c>
      <c r="O11" s="123"/>
      <c r="P11" s="77" t="s">
        <v>32</v>
      </c>
      <c r="Q11" s="133" t="s">
        <v>210</v>
      </c>
      <c r="R11" s="115" t="s">
        <v>234</v>
      </c>
    </row>
    <row r="12" spans="1:18" s="1" customFormat="1" ht="178.5" customHeight="1" x14ac:dyDescent="0.2">
      <c r="A12" s="18">
        <v>796</v>
      </c>
      <c r="B12" s="109" t="s">
        <v>126</v>
      </c>
      <c r="C12" s="71" t="s">
        <v>127</v>
      </c>
      <c r="D12" s="18">
        <v>15</v>
      </c>
      <c r="E12" s="110"/>
      <c r="F12" s="110"/>
      <c r="G12" s="25" t="s">
        <v>58</v>
      </c>
      <c r="H12" s="110" t="s">
        <v>131</v>
      </c>
      <c r="I12" s="110" t="s">
        <v>28</v>
      </c>
      <c r="J12" s="207" t="s">
        <v>34</v>
      </c>
      <c r="K12" s="208"/>
      <c r="L12" s="209"/>
      <c r="M12" s="210" t="s">
        <v>27</v>
      </c>
      <c r="N12" s="211"/>
      <c r="O12" s="124">
        <v>1</v>
      </c>
      <c r="P12" s="77" t="s">
        <v>32</v>
      </c>
      <c r="Q12" s="122" t="s">
        <v>202</v>
      </c>
      <c r="R12" s="115" t="s">
        <v>211</v>
      </c>
    </row>
    <row r="13" spans="1:18" s="1" customFormat="1" ht="94.5" customHeight="1" x14ac:dyDescent="0.2">
      <c r="A13" s="18">
        <v>794</v>
      </c>
      <c r="B13" s="109" t="s">
        <v>54</v>
      </c>
      <c r="C13" s="37" t="s">
        <v>31</v>
      </c>
      <c r="D13" s="18">
        <v>12</v>
      </c>
      <c r="E13" s="110"/>
      <c r="F13" s="110"/>
      <c r="G13" s="25" t="s">
        <v>58</v>
      </c>
      <c r="H13" s="110" t="s">
        <v>132</v>
      </c>
      <c r="I13" s="110" t="s">
        <v>213</v>
      </c>
      <c r="J13" s="112">
        <v>0</v>
      </c>
      <c r="K13" s="113">
        <v>4632855458</v>
      </c>
      <c r="L13" s="113">
        <v>4632855458</v>
      </c>
      <c r="M13" s="27">
        <v>0</v>
      </c>
      <c r="N13" s="85">
        <f t="shared" ref="N13:N18" si="0">+M13/L13</f>
        <v>0</v>
      </c>
      <c r="O13" s="124">
        <v>1</v>
      </c>
      <c r="P13" s="69" t="s">
        <v>130</v>
      </c>
      <c r="Q13" s="133" t="s">
        <v>212</v>
      </c>
      <c r="R13" s="115" t="s">
        <v>235</v>
      </c>
    </row>
    <row r="14" spans="1:18" s="1" customFormat="1" ht="94.5" customHeight="1" x14ac:dyDescent="0.2">
      <c r="A14" s="18">
        <v>795</v>
      </c>
      <c r="B14" s="109" t="s">
        <v>55</v>
      </c>
      <c r="C14" s="37" t="s">
        <v>31</v>
      </c>
      <c r="D14" s="18">
        <v>12</v>
      </c>
      <c r="E14" s="110"/>
      <c r="F14" s="110"/>
      <c r="G14" s="25" t="s">
        <v>58</v>
      </c>
      <c r="H14" s="110" t="s">
        <v>132</v>
      </c>
      <c r="I14" s="110" t="s">
        <v>213</v>
      </c>
      <c r="J14" s="112">
        <v>0</v>
      </c>
      <c r="K14" s="113">
        <v>4701574808</v>
      </c>
      <c r="L14" s="113">
        <v>4701574808</v>
      </c>
      <c r="M14" s="27">
        <v>0</v>
      </c>
      <c r="N14" s="85">
        <f t="shared" si="0"/>
        <v>0</v>
      </c>
      <c r="O14" s="124">
        <v>1</v>
      </c>
      <c r="P14" s="69" t="s">
        <v>130</v>
      </c>
      <c r="Q14" s="133" t="s">
        <v>214</v>
      </c>
      <c r="R14" s="115" t="s">
        <v>236</v>
      </c>
    </row>
    <row r="15" spans="1:18" ht="87" customHeight="1" x14ac:dyDescent="0.2">
      <c r="A15" s="226">
        <v>751</v>
      </c>
      <c r="B15" s="212" t="s">
        <v>46</v>
      </c>
      <c r="C15" s="230" t="s">
        <v>25</v>
      </c>
      <c r="D15" s="232">
        <v>17</v>
      </c>
      <c r="E15" s="141"/>
      <c r="F15" s="236"/>
      <c r="G15" s="219">
        <v>42699</v>
      </c>
      <c r="H15" s="219">
        <v>42699</v>
      </c>
      <c r="I15" s="141" t="s">
        <v>213</v>
      </c>
      <c r="J15" s="214">
        <v>0</v>
      </c>
      <c r="K15" s="213">
        <v>1564000000</v>
      </c>
      <c r="L15" s="213">
        <v>1564000000</v>
      </c>
      <c r="M15" s="147">
        <v>0</v>
      </c>
      <c r="N15" s="149">
        <f t="shared" si="0"/>
        <v>0</v>
      </c>
      <c r="O15" s="238"/>
      <c r="P15" s="228" t="s">
        <v>32</v>
      </c>
      <c r="Q15" s="137" t="s">
        <v>134</v>
      </c>
      <c r="R15" s="234" t="s">
        <v>135</v>
      </c>
    </row>
    <row r="16" spans="1:18" ht="48.75" customHeight="1" x14ac:dyDescent="0.2">
      <c r="A16" s="226"/>
      <c r="B16" s="212"/>
      <c r="C16" s="231"/>
      <c r="D16" s="233"/>
      <c r="E16" s="142"/>
      <c r="F16" s="237"/>
      <c r="G16" s="142"/>
      <c r="H16" s="142"/>
      <c r="I16" s="142"/>
      <c r="J16" s="216"/>
      <c r="K16" s="213"/>
      <c r="L16" s="213"/>
      <c r="M16" s="148">
        <v>0</v>
      </c>
      <c r="N16" s="150" t="e">
        <f t="shared" si="0"/>
        <v>#DIV/0!</v>
      </c>
      <c r="O16" s="239"/>
      <c r="P16" s="228"/>
      <c r="Q16" s="138"/>
      <c r="R16" s="235"/>
    </row>
    <row r="17" spans="1:18" ht="100.5" customHeight="1" x14ac:dyDescent="0.2">
      <c r="A17" s="74">
        <v>752</v>
      </c>
      <c r="B17" s="72" t="s">
        <v>47</v>
      </c>
      <c r="C17" s="67" t="s">
        <v>133</v>
      </c>
      <c r="D17" s="71">
        <v>15</v>
      </c>
      <c r="E17" s="46"/>
      <c r="F17" s="79"/>
      <c r="G17" s="78">
        <v>42699</v>
      </c>
      <c r="H17" s="78">
        <v>42699</v>
      </c>
      <c r="I17" s="116" t="s">
        <v>213</v>
      </c>
      <c r="J17" s="33">
        <v>0</v>
      </c>
      <c r="K17" s="33">
        <v>347949000</v>
      </c>
      <c r="L17" s="34">
        <f>+K17+J17</f>
        <v>347949000</v>
      </c>
      <c r="M17" s="27">
        <v>0</v>
      </c>
      <c r="N17" s="85">
        <f t="shared" si="0"/>
        <v>0</v>
      </c>
      <c r="O17" s="123"/>
      <c r="P17" s="76" t="s">
        <v>32</v>
      </c>
      <c r="Q17" s="108" t="s">
        <v>134</v>
      </c>
      <c r="R17" s="117" t="s">
        <v>135</v>
      </c>
    </row>
    <row r="18" spans="1:18" ht="66.75" customHeight="1" x14ac:dyDescent="0.2">
      <c r="A18" s="226">
        <v>753</v>
      </c>
      <c r="B18" s="212" t="s">
        <v>48</v>
      </c>
      <c r="C18" s="37" t="s">
        <v>26</v>
      </c>
      <c r="D18" s="71">
        <v>4</v>
      </c>
      <c r="E18" s="46"/>
      <c r="F18" s="224"/>
      <c r="G18" s="219">
        <v>42699</v>
      </c>
      <c r="H18" s="219">
        <v>42699</v>
      </c>
      <c r="I18" s="241" t="s">
        <v>213</v>
      </c>
      <c r="J18" s="214">
        <v>0</v>
      </c>
      <c r="K18" s="213">
        <f>417528000+522000000+144000000+522000000+688000000</f>
        <v>2293528000</v>
      </c>
      <c r="L18" s="213">
        <f>+K18+J18</f>
        <v>2293528000</v>
      </c>
      <c r="M18" s="147">
        <v>0</v>
      </c>
      <c r="N18" s="149">
        <f t="shared" si="0"/>
        <v>0</v>
      </c>
      <c r="O18" s="238"/>
      <c r="P18" s="228" t="s">
        <v>32</v>
      </c>
      <c r="Q18" s="137" t="s">
        <v>134</v>
      </c>
      <c r="R18" s="234" t="s">
        <v>135</v>
      </c>
    </row>
    <row r="19" spans="1:18" ht="66.75" customHeight="1" x14ac:dyDescent="0.2">
      <c r="A19" s="226"/>
      <c r="B19" s="212"/>
      <c r="C19" s="37" t="s">
        <v>25</v>
      </c>
      <c r="D19" s="71">
        <f>4+2+1</f>
        <v>7</v>
      </c>
      <c r="E19" s="46"/>
      <c r="F19" s="225"/>
      <c r="G19" s="240"/>
      <c r="H19" s="240"/>
      <c r="I19" s="242"/>
      <c r="J19" s="215"/>
      <c r="K19" s="213"/>
      <c r="L19" s="213"/>
      <c r="M19" s="222"/>
      <c r="N19" s="223"/>
      <c r="O19" s="245"/>
      <c r="P19" s="228"/>
      <c r="Q19" s="243"/>
      <c r="R19" s="244"/>
    </row>
    <row r="20" spans="1:18" ht="66.75" customHeight="1" x14ac:dyDescent="0.2">
      <c r="A20" s="226"/>
      <c r="B20" s="212"/>
      <c r="C20" s="67" t="s">
        <v>133</v>
      </c>
      <c r="D20" s="71">
        <v>18</v>
      </c>
      <c r="E20" s="46"/>
      <c r="F20" s="142"/>
      <c r="G20" s="142"/>
      <c r="H20" s="142"/>
      <c r="I20" s="142"/>
      <c r="J20" s="216"/>
      <c r="K20" s="213"/>
      <c r="L20" s="213"/>
      <c r="M20" s="148"/>
      <c r="N20" s="150"/>
      <c r="O20" s="239"/>
      <c r="P20" s="228"/>
      <c r="Q20" s="138"/>
      <c r="R20" s="235"/>
    </row>
    <row r="21" spans="1:18" ht="91.5" customHeight="1" x14ac:dyDescent="0.2">
      <c r="A21" s="226">
        <v>754</v>
      </c>
      <c r="B21" s="212" t="s">
        <v>49</v>
      </c>
      <c r="C21" s="37" t="s">
        <v>26</v>
      </c>
      <c r="D21" s="71">
        <v>8</v>
      </c>
      <c r="E21" s="18"/>
      <c r="F21" s="217"/>
      <c r="G21" s="219">
        <v>42699</v>
      </c>
      <c r="H21" s="219">
        <v>42699</v>
      </c>
      <c r="I21" s="241" t="s">
        <v>213</v>
      </c>
      <c r="J21" s="220">
        <v>0</v>
      </c>
      <c r="K21" s="220">
        <f>1104000000+169000000+510000000</f>
        <v>1783000000</v>
      </c>
      <c r="L21" s="221">
        <f>+K21+J21</f>
        <v>1783000000</v>
      </c>
      <c r="M21" s="147">
        <v>0</v>
      </c>
      <c r="N21" s="149">
        <f t="shared" ref="N21" si="1">+M21/L21</f>
        <v>0</v>
      </c>
      <c r="O21" s="238"/>
      <c r="P21" s="229" t="s">
        <v>32</v>
      </c>
      <c r="Q21" s="137" t="s">
        <v>134</v>
      </c>
      <c r="R21" s="234" t="s">
        <v>135</v>
      </c>
    </row>
    <row r="22" spans="1:18" ht="91.5" customHeight="1" x14ac:dyDescent="0.2">
      <c r="A22" s="226"/>
      <c r="B22" s="212"/>
      <c r="C22" s="37" t="s">
        <v>25</v>
      </c>
      <c r="D22" s="71">
        <v>13</v>
      </c>
      <c r="E22" s="18"/>
      <c r="F22" s="218"/>
      <c r="G22" s="142"/>
      <c r="H22" s="142"/>
      <c r="I22" s="142"/>
      <c r="J22" s="220"/>
      <c r="K22" s="220"/>
      <c r="L22" s="180"/>
      <c r="M22" s="148">
        <v>0</v>
      </c>
      <c r="N22" s="150" t="e">
        <f>+M22/L22</f>
        <v>#DIV/0!</v>
      </c>
      <c r="O22" s="239"/>
      <c r="P22" s="229"/>
      <c r="Q22" s="138"/>
      <c r="R22" s="235"/>
    </row>
    <row r="23" spans="1:18" ht="158.25" customHeight="1" x14ac:dyDescent="0.2">
      <c r="A23" s="47">
        <v>755</v>
      </c>
      <c r="B23" s="53" t="s">
        <v>50</v>
      </c>
      <c r="C23" s="37" t="s">
        <v>26</v>
      </c>
      <c r="D23" s="71">
        <v>5</v>
      </c>
      <c r="E23" s="46"/>
      <c r="F23" s="43"/>
      <c r="G23" s="32">
        <v>42699</v>
      </c>
      <c r="H23" s="32">
        <v>42699</v>
      </c>
      <c r="I23" s="35" t="s">
        <v>213</v>
      </c>
      <c r="J23" s="62">
        <v>0</v>
      </c>
      <c r="K23" s="33">
        <f>1022592000+255648000</f>
        <v>1278240000</v>
      </c>
      <c r="L23" s="34">
        <f>+K23+J23</f>
        <v>1278240000</v>
      </c>
      <c r="M23" s="27">
        <v>0</v>
      </c>
      <c r="N23" s="85">
        <f>+M23/L23</f>
        <v>0</v>
      </c>
      <c r="O23" s="123"/>
      <c r="P23" s="51" t="s">
        <v>32</v>
      </c>
      <c r="Q23" s="64" t="s">
        <v>134</v>
      </c>
      <c r="R23" s="55" t="s">
        <v>135</v>
      </c>
    </row>
    <row r="24" spans="1:18" ht="15" customHeight="1" x14ac:dyDescent="0.2">
      <c r="R24" s="54"/>
    </row>
    <row r="25" spans="1:18" x14ac:dyDescent="0.2">
      <c r="R25" s="54"/>
    </row>
    <row r="26" spans="1:18" x14ac:dyDescent="0.2">
      <c r="R26" s="54"/>
    </row>
  </sheetData>
  <mergeCells count="73">
    <mergeCell ref="O21:O22"/>
    <mergeCell ref="Q21:Q22"/>
    <mergeCell ref="R21:R22"/>
    <mergeCell ref="G18:G20"/>
    <mergeCell ref="H18:H20"/>
    <mergeCell ref="I18:I20"/>
    <mergeCell ref="Q18:Q20"/>
    <mergeCell ref="R18:R20"/>
    <mergeCell ref="O18:O20"/>
    <mergeCell ref="H21:H22"/>
    <mergeCell ref="I21:I22"/>
    <mergeCell ref="L18:L20"/>
    <mergeCell ref="M21:M22"/>
    <mergeCell ref="N21:N22"/>
    <mergeCell ref="Q15:Q16"/>
    <mergeCell ref="R15:R16"/>
    <mergeCell ref="E15:E16"/>
    <mergeCell ref="F15:F16"/>
    <mergeCell ref="G15:G16"/>
    <mergeCell ref="H15:H16"/>
    <mergeCell ref="I15:I16"/>
    <mergeCell ref="P15:P16"/>
    <mergeCell ref="M15:M16"/>
    <mergeCell ref="N15:N16"/>
    <mergeCell ref="O15:O16"/>
    <mergeCell ref="Q7:Q8"/>
    <mergeCell ref="P18:P20"/>
    <mergeCell ref="P21:P22"/>
    <mergeCell ref="A6:R6"/>
    <mergeCell ref="A7:A8"/>
    <mergeCell ref="B7:B8"/>
    <mergeCell ref="C7:C8"/>
    <mergeCell ref="D7:D8"/>
    <mergeCell ref="E7:E8"/>
    <mergeCell ref="F7:F8"/>
    <mergeCell ref="G7:G8"/>
    <mergeCell ref="H7:H8"/>
    <mergeCell ref="C15:C16"/>
    <mergeCell ref="D15:D16"/>
    <mergeCell ref="J15:J16"/>
    <mergeCell ref="K15:K16"/>
    <mergeCell ref="A15:A16"/>
    <mergeCell ref="A18:A20"/>
    <mergeCell ref="A21:A22"/>
    <mergeCell ref="D4:R4"/>
    <mergeCell ref="A1:C3"/>
    <mergeCell ref="D1:P3"/>
    <mergeCell ref="Q1:R1"/>
    <mergeCell ref="Q2:R2"/>
    <mergeCell ref="Q3:R3"/>
    <mergeCell ref="I7:I8"/>
    <mergeCell ref="R7:R8"/>
    <mergeCell ref="J7:L7"/>
    <mergeCell ref="M7:M8"/>
    <mergeCell ref="N7:N8"/>
    <mergeCell ref="O7:O8"/>
    <mergeCell ref="P7:P8"/>
    <mergeCell ref="J12:L12"/>
    <mergeCell ref="M12:N12"/>
    <mergeCell ref="B15:B16"/>
    <mergeCell ref="B18:B20"/>
    <mergeCell ref="B21:B22"/>
    <mergeCell ref="L15:L16"/>
    <mergeCell ref="J18:J20"/>
    <mergeCell ref="K18:K20"/>
    <mergeCell ref="F21:F22"/>
    <mergeCell ref="G21:G22"/>
    <mergeCell ref="J21:J22"/>
    <mergeCell ref="K21:K22"/>
    <mergeCell ref="L21:L22"/>
    <mergeCell ref="M18:M20"/>
    <mergeCell ref="N18:N20"/>
    <mergeCell ref="F18:F20"/>
  </mergeCells>
  <printOptions horizontalCentered="1" verticalCentered="1"/>
  <pageMargins left="0.23622047244094491" right="0.23622047244094491" top="0.74803149606299213" bottom="0.74803149606299213" header="0.31496062992125984" footer="0.31496062992125984"/>
  <pageSetup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CONVOCATORIAS FORMACION</vt:lpstr>
      <vt:lpstr>CONVOCATORIAS INVESTIGACION</vt:lpstr>
      <vt:lpstr>CONVOCATORIA INNOVACION</vt:lpstr>
      <vt:lpstr>CONVOCATORIA CULTURA</vt:lpstr>
      <vt:lpstr>CONVOCATORIAS INTERNACIONAL</vt:lpstr>
      <vt:lpstr>CONVOCATORIAS COLOMBIA BIO</vt:lpstr>
      <vt:lpstr>CONVOCATORIAS CONSTRUCCION DE P</vt:lpstr>
      <vt:lpstr>CONVOCATORIAS 2016-2017</vt:lpstr>
      <vt:lpstr>'CONVOCATORIA CULTURA'!Área_de_impresión</vt:lpstr>
      <vt:lpstr>'CONVOCATORIA INNOVACION'!Área_de_impresión</vt:lpstr>
      <vt:lpstr>'CONVOCATORIAS 2016-2017'!Área_de_impresión</vt:lpstr>
      <vt:lpstr>'CONVOCATORIAS COLOMBIA BIO'!Área_de_impresión</vt:lpstr>
      <vt:lpstr>'CONVOCATORIAS CONSTRUCCION DE P'!Área_de_impresión</vt:lpstr>
      <vt:lpstr>'CONVOCATORIAS FORMACION'!Área_de_impresión</vt:lpstr>
      <vt:lpstr>'CONVOCATORIAS INTERNACIONAL'!Área_de_impresión</vt:lpstr>
      <vt:lpstr>'CONVOCATORIAS INVESTIGACION'!Área_de_impresión</vt:lpstr>
      <vt:lpstr>Portada!Área_de_impresión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Diana Paola Yate Virgues</cp:lastModifiedBy>
  <cp:lastPrinted>2017-04-11T22:58:08Z</cp:lastPrinted>
  <dcterms:created xsi:type="dcterms:W3CDTF">2016-06-27T17:24:56Z</dcterms:created>
  <dcterms:modified xsi:type="dcterms:W3CDTF">2018-04-20T03:20:09Z</dcterms:modified>
</cp:coreProperties>
</file>